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ddborohradek1 - zařízení ..." sheetId="2" r:id="rId2"/>
    <sheet name="ddborohradek2 - přípojka 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'ddborohradek1 - zařízení ...'!$C$123:$K$233</definedName>
    <definedName name="_xlnm.Print_Area" localSheetId="1">'ddborohradek1 - zařízení ...'!$C$4:$J$76,'ddborohradek1 - zařízení ...'!$C$82:$J$105,'ddborohradek1 - zařízení ...'!$C$111:$K$233</definedName>
    <definedName name="_xlnm.Print_Titles" localSheetId="1">'ddborohradek1 - zařízení ...'!$123:$123</definedName>
    <definedName name="_xlnm._FilterDatabase" localSheetId="2" hidden="1">'ddborohradek2 - přípojka ...'!$C$131:$K$232</definedName>
    <definedName name="_xlnm.Print_Area" localSheetId="2">'ddborohradek2 - přípojka ...'!$C$4:$J$76,'ddborohradek2 - přípojka ...'!$C$82:$J$113,'ddborohradek2 - přípojka ...'!$C$119:$K$232</definedName>
    <definedName name="_xlnm.Print_Titles" localSheetId="2">'ddborohradek2 - přípojka ...'!$131:$131</definedName>
  </definedNames>
  <calcPr/>
</workbook>
</file>

<file path=xl/calcChain.xml><?xml version="1.0" encoding="utf-8"?>
<calcChain xmlns="http://schemas.openxmlformats.org/spreadsheetml/2006/main">
  <c i="3" r="J37"/>
  <c r="J36"/>
  <c i="1" r="AY96"/>
  <c i="3" r="J35"/>
  <c i="1" r="AX96"/>
  <c i="3" r="BI232"/>
  <c r="BH232"/>
  <c r="BG232"/>
  <c r="BF232"/>
  <c r="T232"/>
  <c r="R232"/>
  <c r="P232"/>
  <c r="BK232"/>
  <c r="J232"/>
  <c r="BE232"/>
  <c r="BI231"/>
  <c r="BH231"/>
  <c r="BG231"/>
  <c r="BF231"/>
  <c r="T231"/>
  <c r="R231"/>
  <c r="P231"/>
  <c r="BK231"/>
  <c r="J231"/>
  <c r="BE231"/>
  <c r="BI230"/>
  <c r="BH230"/>
  <c r="BG230"/>
  <c r="BF230"/>
  <c r="T230"/>
  <c r="T229"/>
  <c r="R230"/>
  <c r="R229"/>
  <c r="P230"/>
  <c r="P229"/>
  <c r="BK230"/>
  <c r="BK229"/>
  <c r="J229"/>
  <c r="J230"/>
  <c r="BE230"/>
  <c r="J112"/>
  <c r="BI228"/>
  <c r="BH228"/>
  <c r="BG228"/>
  <c r="BF228"/>
  <c r="T228"/>
  <c r="T227"/>
  <c r="R228"/>
  <c r="R227"/>
  <c r="P228"/>
  <c r="P227"/>
  <c r="BK228"/>
  <c r="BK227"/>
  <c r="J227"/>
  <c r="J228"/>
  <c r="BE228"/>
  <c r="J111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T212"/>
  <c r="R213"/>
  <c r="R212"/>
  <c r="P213"/>
  <c r="P212"/>
  <c r="BK213"/>
  <c r="BK212"/>
  <c r="J212"/>
  <c r="J213"/>
  <c r="BE213"/>
  <c r="J110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R208"/>
  <c r="P208"/>
  <c r="BK208"/>
  <c r="J208"/>
  <c r="BE208"/>
  <c r="BI207"/>
  <c r="BH207"/>
  <c r="BG207"/>
  <c r="BF207"/>
  <c r="T207"/>
  <c r="R207"/>
  <c r="P207"/>
  <c r="BK207"/>
  <c r="J207"/>
  <c r="BE207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T203"/>
  <c r="R204"/>
  <c r="R203"/>
  <c r="P204"/>
  <c r="P203"/>
  <c r="BK204"/>
  <c r="BK203"/>
  <c r="J203"/>
  <c r="J204"/>
  <c r="BE204"/>
  <c r="J109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T197"/>
  <c r="R198"/>
  <c r="R197"/>
  <c r="P198"/>
  <c r="P197"/>
  <c r="BK198"/>
  <c r="BK197"/>
  <c r="J197"/>
  <c r="J198"/>
  <c r="BE198"/>
  <c r="J108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T189"/>
  <c r="R190"/>
  <c r="R189"/>
  <c r="P190"/>
  <c r="P189"/>
  <c r="BK190"/>
  <c r="BK189"/>
  <c r="J189"/>
  <c r="J190"/>
  <c r="BE190"/>
  <c r="J107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T184"/>
  <c r="T183"/>
  <c r="R185"/>
  <c r="R184"/>
  <c r="R183"/>
  <c r="P185"/>
  <c r="P184"/>
  <c r="P183"/>
  <c r="BK185"/>
  <c r="BK184"/>
  <c r="J184"/>
  <c r="BK183"/>
  <c r="J183"/>
  <c r="J185"/>
  <c r="BE185"/>
  <c r="J106"/>
  <c r="J105"/>
  <c r="BI182"/>
  <c r="BH182"/>
  <c r="BG182"/>
  <c r="BF182"/>
  <c r="T182"/>
  <c r="R182"/>
  <c r="P182"/>
  <c r="BK182"/>
  <c r="J182"/>
  <c r="BE182"/>
  <c r="BI181"/>
  <c r="BH181"/>
  <c r="BG181"/>
  <c r="BF181"/>
  <c r="T181"/>
  <c r="R181"/>
  <c r="P181"/>
  <c r="BK181"/>
  <c r="J181"/>
  <c r="BE18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T176"/>
  <c r="R177"/>
  <c r="R176"/>
  <c r="P177"/>
  <c r="P176"/>
  <c r="BK177"/>
  <c r="BK176"/>
  <c r="J176"/>
  <c r="J177"/>
  <c r="BE177"/>
  <c r="J104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T172"/>
  <c r="R173"/>
  <c r="R172"/>
  <c r="P173"/>
  <c r="P172"/>
  <c r="BK173"/>
  <c r="BK172"/>
  <c r="J172"/>
  <c r="J173"/>
  <c r="BE173"/>
  <c r="J103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T167"/>
  <c r="R168"/>
  <c r="R167"/>
  <c r="P168"/>
  <c r="P167"/>
  <c r="BK168"/>
  <c r="BK167"/>
  <c r="J167"/>
  <c r="J168"/>
  <c r="BE168"/>
  <c r="J102"/>
  <c r="BI166"/>
  <c r="BH166"/>
  <c r="BG166"/>
  <c r="BF166"/>
  <c r="T166"/>
  <c r="R166"/>
  <c r="P166"/>
  <c r="BK166"/>
  <c r="J166"/>
  <c r="BE166"/>
  <c r="BI165"/>
  <c r="BH165"/>
  <c r="BG165"/>
  <c r="BF165"/>
  <c r="T165"/>
  <c r="T164"/>
  <c r="R165"/>
  <c r="R164"/>
  <c r="P165"/>
  <c r="P164"/>
  <c r="BK165"/>
  <c r="BK164"/>
  <c r="J164"/>
  <c r="J165"/>
  <c r="BE165"/>
  <c r="J101"/>
  <c r="BI163"/>
  <c r="BH163"/>
  <c r="BG163"/>
  <c r="BF163"/>
  <c r="T163"/>
  <c r="T162"/>
  <c r="R163"/>
  <c r="R162"/>
  <c r="P163"/>
  <c r="P162"/>
  <c r="BK163"/>
  <c r="BK162"/>
  <c r="J162"/>
  <c r="J163"/>
  <c r="BE163"/>
  <c r="J100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R158"/>
  <c r="P158"/>
  <c r="BK158"/>
  <c r="J158"/>
  <c r="BE158"/>
  <c r="BI157"/>
  <c r="BH157"/>
  <c r="BG157"/>
  <c r="BF157"/>
  <c r="T157"/>
  <c r="R157"/>
  <c r="P157"/>
  <c r="BK157"/>
  <c r="J157"/>
  <c r="BE157"/>
  <c r="BI156"/>
  <c r="BH156"/>
  <c r="BG156"/>
  <c r="BF156"/>
  <c r="T156"/>
  <c r="T155"/>
  <c r="R156"/>
  <c r="R155"/>
  <c r="P156"/>
  <c r="P155"/>
  <c r="BK156"/>
  <c r="BK155"/>
  <c r="J155"/>
  <c r="J156"/>
  <c r="BE156"/>
  <c r="J99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R136"/>
  <c r="P136"/>
  <c r="BK136"/>
  <c r="J136"/>
  <c r="BE136"/>
  <c r="BI135"/>
  <c r="F37"/>
  <c i="1" r="BD96"/>
  <c i="3" r="BH135"/>
  <c r="F36"/>
  <c i="1" r="BC96"/>
  <c i="3" r="BG135"/>
  <c r="F35"/>
  <c i="1" r="BB96"/>
  <c i="3" r="BF135"/>
  <c r="J34"/>
  <c i="1" r="AW96"/>
  <c i="3" r="F34"/>
  <c i="1" r="BA96"/>
  <c i="3" r="T135"/>
  <c r="T134"/>
  <c r="T133"/>
  <c r="T132"/>
  <c r="R135"/>
  <c r="R134"/>
  <c r="R133"/>
  <c r="R132"/>
  <c r="P135"/>
  <c r="P134"/>
  <c r="P133"/>
  <c r="P132"/>
  <c i="1" r="AU96"/>
  <c i="3" r="BK135"/>
  <c r="BK134"/>
  <c r="J134"/>
  <c r="BK133"/>
  <c r="J133"/>
  <c r="BK132"/>
  <c r="J132"/>
  <c r="J96"/>
  <c r="J30"/>
  <c i="1" r="AG96"/>
  <c i="3" r="J135"/>
  <c r="BE135"/>
  <c r="J33"/>
  <c i="1" r="AV96"/>
  <c i="3" r="F33"/>
  <c i="1" r="AZ96"/>
  <c i="3" r="J98"/>
  <c r="J97"/>
  <c r="J129"/>
  <c r="J128"/>
  <c r="F128"/>
  <c r="F126"/>
  <c r="E124"/>
  <c r="J92"/>
  <c r="J91"/>
  <c r="F91"/>
  <c r="F89"/>
  <c r="E87"/>
  <c r="J39"/>
  <c r="J18"/>
  <c r="E18"/>
  <c r="F129"/>
  <c r="F92"/>
  <c r="J17"/>
  <c r="J12"/>
  <c r="J126"/>
  <c r="J89"/>
  <c r="E7"/>
  <c r="E122"/>
  <c r="E85"/>
  <c i="2" r="J37"/>
  <c r="J36"/>
  <c i="1" r="AY95"/>
  <c i="2" r="J35"/>
  <c i="1" r="AX95"/>
  <c i="2" r="BI233"/>
  <c r="BH233"/>
  <c r="BG233"/>
  <c r="BF233"/>
  <c r="T233"/>
  <c r="R233"/>
  <c r="P233"/>
  <c r="BK233"/>
  <c r="J233"/>
  <c r="BE233"/>
  <c r="BI232"/>
  <c r="BH232"/>
  <c r="BG232"/>
  <c r="BF232"/>
  <c r="T232"/>
  <c r="R232"/>
  <c r="P232"/>
  <c r="BK232"/>
  <c r="J232"/>
  <c r="BE232"/>
  <c r="BI231"/>
  <c r="BH231"/>
  <c r="BG231"/>
  <c r="BF231"/>
  <c r="T231"/>
  <c r="T230"/>
  <c r="R231"/>
  <c r="R230"/>
  <c r="P231"/>
  <c r="P230"/>
  <c r="BK231"/>
  <c r="BK230"/>
  <c r="J230"/>
  <c r="J231"/>
  <c r="BE231"/>
  <c r="J104"/>
  <c r="BI229"/>
  <c r="BH229"/>
  <c r="BG229"/>
  <c r="BF229"/>
  <c r="T229"/>
  <c r="R229"/>
  <c r="P229"/>
  <c r="BK229"/>
  <c r="J229"/>
  <c r="BE229"/>
  <c r="BI228"/>
  <c r="BH228"/>
  <c r="BG228"/>
  <c r="BF228"/>
  <c r="T228"/>
  <c r="T227"/>
  <c r="R228"/>
  <c r="R227"/>
  <c r="P228"/>
  <c r="P227"/>
  <c r="BK228"/>
  <c r="BK227"/>
  <c r="J227"/>
  <c r="J228"/>
  <c r="BE228"/>
  <c r="J103"/>
  <c r="BI226"/>
  <c r="BH226"/>
  <c r="BG226"/>
  <c r="BF226"/>
  <c r="T226"/>
  <c r="R226"/>
  <c r="P226"/>
  <c r="BK226"/>
  <c r="J226"/>
  <c r="BE226"/>
  <c r="BI225"/>
  <c r="BH225"/>
  <c r="BG225"/>
  <c r="BF225"/>
  <c r="T225"/>
  <c r="R225"/>
  <c r="P225"/>
  <c r="BK225"/>
  <c r="J225"/>
  <c r="BE225"/>
  <c r="BI224"/>
  <c r="BH224"/>
  <c r="BG224"/>
  <c r="BF224"/>
  <c r="T224"/>
  <c r="R224"/>
  <c r="P224"/>
  <c r="BK224"/>
  <c r="J224"/>
  <c r="BE224"/>
  <c r="BI223"/>
  <c r="BH223"/>
  <c r="BG223"/>
  <c r="BF223"/>
  <c r="T223"/>
  <c r="R223"/>
  <c r="P223"/>
  <c r="BK223"/>
  <c r="J223"/>
  <c r="BE223"/>
  <c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/>
  <c r="BI220"/>
  <c r="BH220"/>
  <c r="BG220"/>
  <c r="BF220"/>
  <c r="T220"/>
  <c r="R220"/>
  <c r="P220"/>
  <c r="BK220"/>
  <c r="J220"/>
  <c r="BE220"/>
  <c r="BI219"/>
  <c r="BH219"/>
  <c r="BG219"/>
  <c r="BF219"/>
  <c r="T219"/>
  <c r="R219"/>
  <c r="P219"/>
  <c r="BK219"/>
  <c r="J219"/>
  <c r="BE219"/>
  <c r="BI218"/>
  <c r="BH218"/>
  <c r="BG218"/>
  <c r="BF218"/>
  <c r="T218"/>
  <c r="R218"/>
  <c r="P218"/>
  <c r="BK218"/>
  <c r="J218"/>
  <c r="BE218"/>
  <c r="BI217"/>
  <c r="BH217"/>
  <c r="BG217"/>
  <c r="BF217"/>
  <c r="T217"/>
  <c r="R217"/>
  <c r="P217"/>
  <c r="BK217"/>
  <c r="J217"/>
  <c r="BE217"/>
  <c r="BI216"/>
  <c r="BH216"/>
  <c r="BG216"/>
  <c r="BF216"/>
  <c r="T216"/>
  <c r="R216"/>
  <c r="P216"/>
  <c r="BK216"/>
  <c r="J216"/>
  <c r="BE216"/>
  <c r="BI215"/>
  <c r="BH215"/>
  <c r="BG215"/>
  <c r="BF215"/>
  <c r="T215"/>
  <c r="R215"/>
  <c r="P215"/>
  <c r="BK215"/>
  <c r="J215"/>
  <c r="BE215"/>
  <c r="BI214"/>
  <c r="BH214"/>
  <c r="BG214"/>
  <c r="BF214"/>
  <c r="T214"/>
  <c r="R214"/>
  <c r="P214"/>
  <c r="BK214"/>
  <c r="J214"/>
  <c r="BE214"/>
  <c r="BI213"/>
  <c r="BH213"/>
  <c r="BG213"/>
  <c r="BF213"/>
  <c r="T213"/>
  <c r="R213"/>
  <c r="P213"/>
  <c r="BK213"/>
  <c r="J213"/>
  <c r="BE213"/>
  <c r="BI212"/>
  <c r="BH212"/>
  <c r="BG212"/>
  <c r="BF212"/>
  <c r="T212"/>
  <c r="R212"/>
  <c r="P212"/>
  <c r="BK212"/>
  <c r="J212"/>
  <c r="BE212"/>
  <c r="BI211"/>
  <c r="BH211"/>
  <c r="BG211"/>
  <c r="BF211"/>
  <c r="T211"/>
  <c r="R211"/>
  <c r="P211"/>
  <c r="BK211"/>
  <c r="J211"/>
  <c r="BE211"/>
  <c r="BI210"/>
  <c r="BH210"/>
  <c r="BG210"/>
  <c r="BF210"/>
  <c r="T210"/>
  <c r="R210"/>
  <c r="P210"/>
  <c r="BK210"/>
  <c r="J210"/>
  <c r="BE210"/>
  <c r="BI209"/>
  <c r="BH209"/>
  <c r="BG209"/>
  <c r="BF209"/>
  <c r="T209"/>
  <c r="R209"/>
  <c r="P209"/>
  <c r="BK209"/>
  <c r="J209"/>
  <c r="BE209"/>
  <c r="BI208"/>
  <c r="BH208"/>
  <c r="BG208"/>
  <c r="BF208"/>
  <c r="T208"/>
  <c r="T207"/>
  <c r="R208"/>
  <c r="R207"/>
  <c r="P208"/>
  <c r="P207"/>
  <c r="BK208"/>
  <c r="BK207"/>
  <c r="J207"/>
  <c r="J208"/>
  <c r="BE208"/>
  <c r="J102"/>
  <c r="BI206"/>
  <c r="BH206"/>
  <c r="BG206"/>
  <c r="BF206"/>
  <c r="T206"/>
  <c r="R206"/>
  <c r="P206"/>
  <c r="BK206"/>
  <c r="J206"/>
  <c r="BE206"/>
  <c r="BI205"/>
  <c r="BH205"/>
  <c r="BG205"/>
  <c r="BF205"/>
  <c r="T205"/>
  <c r="R205"/>
  <c r="P205"/>
  <c r="BK205"/>
  <c r="J205"/>
  <c r="BE205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2"/>
  <c r="BH202"/>
  <c r="BG202"/>
  <c r="BF202"/>
  <c r="T202"/>
  <c r="R202"/>
  <c r="P202"/>
  <c r="BK202"/>
  <c r="J202"/>
  <c r="BE202"/>
  <c r="BI201"/>
  <c r="BH201"/>
  <c r="BG201"/>
  <c r="BF201"/>
  <c r="T201"/>
  <c r="R201"/>
  <c r="P201"/>
  <c r="BK201"/>
  <c r="J201"/>
  <c r="BE201"/>
  <c r="BI200"/>
  <c r="BH200"/>
  <c r="BG200"/>
  <c r="BF200"/>
  <c r="T200"/>
  <c r="R200"/>
  <c r="P200"/>
  <c r="BK200"/>
  <c r="J200"/>
  <c r="BE200"/>
  <c r="BI199"/>
  <c r="BH199"/>
  <c r="BG199"/>
  <c r="BF199"/>
  <c r="T199"/>
  <c r="R199"/>
  <c r="P199"/>
  <c r="BK199"/>
  <c r="J199"/>
  <c r="BE199"/>
  <c r="BI198"/>
  <c r="BH198"/>
  <c r="BG198"/>
  <c r="BF198"/>
  <c r="T198"/>
  <c r="R198"/>
  <c r="P198"/>
  <c r="BK198"/>
  <c r="J198"/>
  <c r="BE198"/>
  <c r="BI197"/>
  <c r="BH197"/>
  <c r="BG197"/>
  <c r="BF197"/>
  <c r="T197"/>
  <c r="R197"/>
  <c r="P197"/>
  <c r="BK197"/>
  <c r="J197"/>
  <c r="BE197"/>
  <c r="BI196"/>
  <c r="BH196"/>
  <c r="BG196"/>
  <c r="BF196"/>
  <c r="T196"/>
  <c r="R196"/>
  <c r="P196"/>
  <c r="BK196"/>
  <c r="J196"/>
  <c r="BE196"/>
  <c r="BI195"/>
  <c r="BH195"/>
  <c r="BG195"/>
  <c r="BF195"/>
  <c r="T195"/>
  <c r="R195"/>
  <c r="P195"/>
  <c r="BK195"/>
  <c r="J195"/>
  <c r="BE195"/>
  <c r="BI194"/>
  <c r="BH194"/>
  <c r="BG194"/>
  <c r="BF194"/>
  <c r="T194"/>
  <c r="R194"/>
  <c r="P194"/>
  <c r="BK194"/>
  <c r="J194"/>
  <c r="BE194"/>
  <c r="BI193"/>
  <c r="BH193"/>
  <c r="BG193"/>
  <c r="BF193"/>
  <c r="T193"/>
  <c r="R193"/>
  <c r="P193"/>
  <c r="BK193"/>
  <c r="J193"/>
  <c r="BE193"/>
  <c r="BI192"/>
  <c r="BH192"/>
  <c r="BG192"/>
  <c r="BF192"/>
  <c r="T192"/>
  <c r="R192"/>
  <c r="P192"/>
  <c r="BK192"/>
  <c r="J192"/>
  <c r="BE192"/>
  <c r="BI191"/>
  <c r="BH191"/>
  <c r="BG191"/>
  <c r="BF191"/>
  <c r="T191"/>
  <c r="R191"/>
  <c r="P191"/>
  <c r="BK191"/>
  <c r="J191"/>
  <c r="BE191"/>
  <c r="BI190"/>
  <c r="BH190"/>
  <c r="BG190"/>
  <c r="BF190"/>
  <c r="T190"/>
  <c r="R190"/>
  <c r="P190"/>
  <c r="BK190"/>
  <c r="J190"/>
  <c r="BE190"/>
  <c r="BI189"/>
  <c r="BH189"/>
  <c r="BG189"/>
  <c r="BF189"/>
  <c r="T189"/>
  <c r="R189"/>
  <c r="P189"/>
  <c r="BK189"/>
  <c r="J189"/>
  <c r="BE189"/>
  <c r="BI188"/>
  <c r="BH188"/>
  <c r="BG188"/>
  <c r="BF188"/>
  <c r="T188"/>
  <c r="R188"/>
  <c r="P188"/>
  <c r="BK188"/>
  <c r="J188"/>
  <c r="BE188"/>
  <c r="BI187"/>
  <c r="BH187"/>
  <c r="BG187"/>
  <c r="BF187"/>
  <c r="T187"/>
  <c r="R187"/>
  <c r="P187"/>
  <c r="BK187"/>
  <c r="J187"/>
  <c r="BE187"/>
  <c r="BI186"/>
  <c r="BH186"/>
  <c r="BG186"/>
  <c r="BF186"/>
  <c r="T186"/>
  <c r="R186"/>
  <c r="P186"/>
  <c r="BK186"/>
  <c r="J186"/>
  <c r="BE186"/>
  <c r="BI185"/>
  <c r="BH185"/>
  <c r="BG185"/>
  <c r="BF185"/>
  <c r="T185"/>
  <c r="R185"/>
  <c r="P185"/>
  <c r="BK185"/>
  <c r="J185"/>
  <c r="BE185"/>
  <c r="BI184"/>
  <c r="BH184"/>
  <c r="BG184"/>
  <c r="BF184"/>
  <c r="T184"/>
  <c r="R184"/>
  <c r="P184"/>
  <c r="BK184"/>
  <c r="J184"/>
  <c r="BE184"/>
  <c r="BI183"/>
  <c r="BH183"/>
  <c r="BG183"/>
  <c r="BF183"/>
  <c r="T183"/>
  <c r="R183"/>
  <c r="P183"/>
  <c r="BK183"/>
  <c r="J183"/>
  <c r="BE183"/>
  <c r="BI182"/>
  <c r="BH182"/>
  <c r="BG182"/>
  <c r="BF182"/>
  <c r="T182"/>
  <c r="T181"/>
  <c r="R182"/>
  <c r="R181"/>
  <c r="P182"/>
  <c r="P181"/>
  <c r="BK182"/>
  <c r="BK181"/>
  <c r="J181"/>
  <c r="J182"/>
  <c r="BE182"/>
  <c r="J101"/>
  <c r="BI180"/>
  <c r="BH180"/>
  <c r="BG180"/>
  <c r="BF180"/>
  <c r="T180"/>
  <c r="R180"/>
  <c r="P180"/>
  <c r="BK180"/>
  <c r="J180"/>
  <c r="BE180"/>
  <c r="BI179"/>
  <c r="BH179"/>
  <c r="BG179"/>
  <c r="BF179"/>
  <c r="T179"/>
  <c r="R179"/>
  <c r="P179"/>
  <c r="BK179"/>
  <c r="J179"/>
  <c r="BE179"/>
  <c r="BI178"/>
  <c r="BH178"/>
  <c r="BG178"/>
  <c r="BF178"/>
  <c r="T178"/>
  <c r="R178"/>
  <c r="P178"/>
  <c r="BK178"/>
  <c r="J178"/>
  <c r="BE178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4"/>
  <c r="BH174"/>
  <c r="BG174"/>
  <c r="BF174"/>
  <c r="T174"/>
  <c r="R174"/>
  <c r="P174"/>
  <c r="BK174"/>
  <c r="J174"/>
  <c r="BE174"/>
  <c r="BI173"/>
  <c r="BH173"/>
  <c r="BG173"/>
  <c r="BF173"/>
  <c r="T173"/>
  <c r="R173"/>
  <c r="P173"/>
  <c r="BK173"/>
  <c r="J173"/>
  <c r="BE173"/>
  <c r="BI172"/>
  <c r="BH172"/>
  <c r="BG172"/>
  <c r="BF172"/>
  <c r="T172"/>
  <c r="R172"/>
  <c r="P172"/>
  <c r="BK172"/>
  <c r="J172"/>
  <c r="BE172"/>
  <c r="BI171"/>
  <c r="BH171"/>
  <c r="BG171"/>
  <c r="BF171"/>
  <c r="T171"/>
  <c r="R171"/>
  <c r="P171"/>
  <c r="BK171"/>
  <c r="J171"/>
  <c r="BE171"/>
  <c r="BI170"/>
  <c r="BH170"/>
  <c r="BG170"/>
  <c r="BF170"/>
  <c r="T170"/>
  <c r="R170"/>
  <c r="P170"/>
  <c r="BK170"/>
  <c r="J170"/>
  <c r="BE170"/>
  <c r="BI169"/>
  <c r="BH169"/>
  <c r="BG169"/>
  <c r="BF169"/>
  <c r="T169"/>
  <c r="R169"/>
  <c r="P169"/>
  <c r="BK169"/>
  <c r="J169"/>
  <c r="BE169"/>
  <c r="BI168"/>
  <c r="BH168"/>
  <c r="BG168"/>
  <c r="BF168"/>
  <c r="T168"/>
  <c r="R168"/>
  <c r="P168"/>
  <c r="BK168"/>
  <c r="J168"/>
  <c r="BE168"/>
  <c r="BI167"/>
  <c r="BH167"/>
  <c r="BG167"/>
  <c r="BF167"/>
  <c r="T167"/>
  <c r="R167"/>
  <c r="P167"/>
  <c r="BK167"/>
  <c r="J167"/>
  <c r="BE167"/>
  <c r="BI166"/>
  <c r="BH166"/>
  <c r="BG166"/>
  <c r="BF166"/>
  <c r="T166"/>
  <c r="R166"/>
  <c r="P166"/>
  <c r="BK166"/>
  <c r="J166"/>
  <c r="BE166"/>
  <c r="BI165"/>
  <c r="BH165"/>
  <c r="BG165"/>
  <c r="BF165"/>
  <c r="T165"/>
  <c r="R165"/>
  <c r="P165"/>
  <c r="BK165"/>
  <c r="J165"/>
  <c r="BE165"/>
  <c r="BI164"/>
  <c r="BH164"/>
  <c r="BG164"/>
  <c r="BF164"/>
  <c r="T164"/>
  <c r="R164"/>
  <c r="P164"/>
  <c r="BK164"/>
  <c r="J164"/>
  <c r="BE164"/>
  <c r="BI163"/>
  <c r="BH163"/>
  <c r="BG163"/>
  <c r="BF163"/>
  <c r="T163"/>
  <c r="R163"/>
  <c r="P163"/>
  <c r="BK163"/>
  <c r="J163"/>
  <c r="BE163"/>
  <c r="BI162"/>
  <c r="BH162"/>
  <c r="BG162"/>
  <c r="BF162"/>
  <c r="T162"/>
  <c r="R162"/>
  <c r="P162"/>
  <c r="BK162"/>
  <c r="J162"/>
  <c r="BE162"/>
  <c r="BI161"/>
  <c r="BH161"/>
  <c r="BG161"/>
  <c r="BF161"/>
  <c r="T161"/>
  <c r="R161"/>
  <c r="P161"/>
  <c r="BK161"/>
  <c r="J161"/>
  <c r="BE161"/>
  <c r="BI160"/>
  <c r="BH160"/>
  <c r="BG160"/>
  <c r="BF160"/>
  <c r="T160"/>
  <c r="R160"/>
  <c r="P160"/>
  <c r="BK160"/>
  <c r="J160"/>
  <c r="BE160"/>
  <c r="BI159"/>
  <c r="BH159"/>
  <c r="BG159"/>
  <c r="BF159"/>
  <c r="T159"/>
  <c r="R159"/>
  <c r="P159"/>
  <c r="BK159"/>
  <c r="J159"/>
  <c r="BE159"/>
  <c r="BI158"/>
  <c r="BH158"/>
  <c r="BG158"/>
  <c r="BF158"/>
  <c r="T158"/>
  <c r="T157"/>
  <c r="R158"/>
  <c r="R157"/>
  <c r="P158"/>
  <c r="P157"/>
  <c r="BK158"/>
  <c r="BK157"/>
  <c r="J157"/>
  <c r="J158"/>
  <c r="BE158"/>
  <c r="J100"/>
  <c r="BI156"/>
  <c r="BH156"/>
  <c r="BG156"/>
  <c r="BF156"/>
  <c r="T156"/>
  <c r="R156"/>
  <c r="P156"/>
  <c r="BK156"/>
  <c r="J156"/>
  <c r="BE156"/>
  <c r="BI155"/>
  <c r="BH155"/>
  <c r="BG155"/>
  <c r="BF155"/>
  <c r="T155"/>
  <c r="R155"/>
  <c r="P155"/>
  <c r="BK155"/>
  <c r="J155"/>
  <c r="BE155"/>
  <c r="BI154"/>
  <c r="BH154"/>
  <c r="BG154"/>
  <c r="BF154"/>
  <c r="T154"/>
  <c r="R154"/>
  <c r="P154"/>
  <c r="BK154"/>
  <c r="J154"/>
  <c r="BE154"/>
  <c r="BI153"/>
  <c r="BH153"/>
  <c r="BG153"/>
  <c r="BF153"/>
  <c r="T153"/>
  <c r="R153"/>
  <c r="P153"/>
  <c r="BK153"/>
  <c r="J153"/>
  <c r="BE153"/>
  <c r="BI152"/>
  <c r="BH152"/>
  <c r="BG152"/>
  <c r="BF152"/>
  <c r="T152"/>
  <c r="R152"/>
  <c r="P152"/>
  <c r="BK152"/>
  <c r="J152"/>
  <c r="BE152"/>
  <c r="BI151"/>
  <c r="BH151"/>
  <c r="BG151"/>
  <c r="BF151"/>
  <c r="T151"/>
  <c r="R151"/>
  <c r="P151"/>
  <c r="BK151"/>
  <c r="J151"/>
  <c r="BE151"/>
  <c r="BI150"/>
  <c r="BH150"/>
  <c r="BG150"/>
  <c r="BF150"/>
  <c r="T150"/>
  <c r="R150"/>
  <c r="P150"/>
  <c r="BK150"/>
  <c r="J150"/>
  <c r="BE150"/>
  <c r="BI149"/>
  <c r="BH149"/>
  <c r="BG149"/>
  <c r="BF149"/>
  <c r="T149"/>
  <c r="R149"/>
  <c r="P149"/>
  <c r="BK149"/>
  <c r="J149"/>
  <c r="BE149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43"/>
  <c r="BH143"/>
  <c r="BG143"/>
  <c r="BF143"/>
  <c r="T143"/>
  <c r="R143"/>
  <c r="P143"/>
  <c r="BK143"/>
  <c r="J143"/>
  <c r="BE143"/>
  <c r="BI142"/>
  <c r="BH142"/>
  <c r="BG142"/>
  <c r="BF142"/>
  <c r="T142"/>
  <c r="R142"/>
  <c r="P142"/>
  <c r="BK142"/>
  <c r="J142"/>
  <c r="BE142"/>
  <c r="BI141"/>
  <c r="BH141"/>
  <c r="BG141"/>
  <c r="BF141"/>
  <c r="T141"/>
  <c r="R141"/>
  <c r="P141"/>
  <c r="BK141"/>
  <c r="J141"/>
  <c r="BE141"/>
  <c r="BI140"/>
  <c r="BH140"/>
  <c r="BG140"/>
  <c r="BF140"/>
  <c r="T140"/>
  <c r="R140"/>
  <c r="P140"/>
  <c r="BK140"/>
  <c r="J140"/>
  <c r="BE140"/>
  <c r="BI139"/>
  <c r="BH139"/>
  <c r="BG139"/>
  <c r="BF139"/>
  <c r="T139"/>
  <c r="R139"/>
  <c r="P139"/>
  <c r="BK139"/>
  <c r="J139"/>
  <c r="BE139"/>
  <c r="BI138"/>
  <c r="BH138"/>
  <c r="BG138"/>
  <c r="BF138"/>
  <c r="T138"/>
  <c r="R138"/>
  <c r="P138"/>
  <c r="BK138"/>
  <c r="J138"/>
  <c r="BE138"/>
  <c r="BI137"/>
  <c r="BH137"/>
  <c r="BG137"/>
  <c r="BF137"/>
  <c r="T137"/>
  <c r="R137"/>
  <c r="P137"/>
  <c r="BK137"/>
  <c r="J137"/>
  <c r="BE137"/>
  <c r="BI136"/>
  <c r="BH136"/>
  <c r="BG136"/>
  <c r="BF136"/>
  <c r="T136"/>
  <c r="T135"/>
  <c r="R136"/>
  <c r="R135"/>
  <c r="P136"/>
  <c r="P135"/>
  <c r="BK136"/>
  <c r="BK135"/>
  <c r="J135"/>
  <c r="J136"/>
  <c r="BE136"/>
  <c r="J99"/>
  <c r="BI134"/>
  <c r="BH134"/>
  <c r="BG134"/>
  <c r="BF134"/>
  <c r="T134"/>
  <c r="R134"/>
  <c r="P134"/>
  <c r="BK134"/>
  <c r="J134"/>
  <c r="BE134"/>
  <c r="BI133"/>
  <c r="BH133"/>
  <c r="BG133"/>
  <c r="BF133"/>
  <c r="T133"/>
  <c r="R133"/>
  <c r="P133"/>
  <c r="BK133"/>
  <c r="J133"/>
  <c r="BE133"/>
  <c r="BI132"/>
  <c r="BH132"/>
  <c r="BG132"/>
  <c r="BF132"/>
  <c r="T132"/>
  <c r="R132"/>
  <c r="P132"/>
  <c r="BK132"/>
  <c r="J132"/>
  <c r="BE132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8"/>
  <c r="BH128"/>
  <c r="BG128"/>
  <c r="BF128"/>
  <c r="T128"/>
  <c r="R128"/>
  <c r="P128"/>
  <c r="BK128"/>
  <c r="J128"/>
  <c r="BE128"/>
  <c r="BI127"/>
  <c r="F37"/>
  <c i="1" r="BD95"/>
  <c i="2" r="BH127"/>
  <c r="F36"/>
  <c i="1" r="BC95"/>
  <c i="2" r="BG127"/>
  <c r="F35"/>
  <c i="1" r="BB95"/>
  <c i="2" r="BF127"/>
  <c r="J34"/>
  <c i="1" r="AW95"/>
  <c i="2" r="F34"/>
  <c i="1" r="BA95"/>
  <c i="2" r="T127"/>
  <c r="T126"/>
  <c r="T125"/>
  <c r="T124"/>
  <c r="R127"/>
  <c r="R126"/>
  <c r="R125"/>
  <c r="R124"/>
  <c r="P127"/>
  <c r="P126"/>
  <c r="P125"/>
  <c r="P124"/>
  <c i="1" r="AU95"/>
  <c i="2" r="BK127"/>
  <c r="BK126"/>
  <c r="J126"/>
  <c r="BK125"/>
  <c r="J125"/>
  <c r="BK124"/>
  <c r="J124"/>
  <c r="J96"/>
  <c r="J30"/>
  <c i="1" r="AG95"/>
  <c i="2" r="J127"/>
  <c r="BE127"/>
  <c r="J33"/>
  <c i="1" r="AV95"/>
  <c i="2" r="F33"/>
  <c i="1" r="AZ95"/>
  <c i="2" r="J98"/>
  <c r="J97"/>
  <c r="J121"/>
  <c r="J120"/>
  <c r="F120"/>
  <c r="F118"/>
  <c r="E116"/>
  <c r="J92"/>
  <c r="J91"/>
  <c r="F91"/>
  <c r="F89"/>
  <c r="E87"/>
  <c r="J39"/>
  <c r="J18"/>
  <c r="E18"/>
  <c r="F121"/>
  <c r="F92"/>
  <c r="J17"/>
  <c r="J12"/>
  <c r="J118"/>
  <c r="J89"/>
  <c r="E7"/>
  <c r="E114"/>
  <c r="E85"/>
  <c i="1" r="BD94"/>
  <c r="W33"/>
  <c r="BC94"/>
  <c r="W32"/>
  <c r="BB94"/>
  <c r="W31"/>
  <c r="BA94"/>
  <c r="W30"/>
  <c r="AZ94"/>
  <c r="W29"/>
  <c r="AY94"/>
  <c r="AX94"/>
  <c r="AW94"/>
  <c r="AK30"/>
  <c r="AV94"/>
  <c r="AK29"/>
  <c r="AU94"/>
  <c r="AT94"/>
  <c r="AS94"/>
  <c r="AG94"/>
  <c r="AK26"/>
  <c r="AT96"/>
  <c r="AN96"/>
  <c r="AT95"/>
  <c r="AN95"/>
  <c r="AN94"/>
  <c r="L90"/>
  <c r="AM90"/>
  <c r="AM89"/>
  <c r="L89"/>
  <c r="AM87"/>
  <c r="L87"/>
  <c r="L85"/>
  <c r="L8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<sst xmlns="http://schemas.openxmlformats.org/spreadsheetml/2006/main">
  <si>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</si>
  <si>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</si>
  <si>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</si>
  <si>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</si>
  <si>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</si>
  <si>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{57b5f8bf-5b4f-469c-93cb-91a685374b98}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</si>
  <si>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</si>
  <si>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</si>
  <si>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</si>
  <si>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</si>
  <si>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</si>
  <si>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</si>
  <si>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</si>
  <si>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</si>
  <si>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ddborohradek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</si>
  <si>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</si>
  <si>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</si>
  <si>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OVOSTAVBA DOMOVA DŮCHODCŮ Borohrádek</t>
  </si>
  <si>
    <t>KSO:</t>
  </si>
  <si>
    <t>CC-CZ:</t>
  </si>
  <si>
    <t>Místo:</t>
  </si>
  <si>
    <t>Borohrádek</t>
  </si>
  <si>
    <t>Datum:</t>
  </si>
  <si>
    <t>31. 8. 2019</t>
  </si>
  <si>
    <t>Zadavatel:</t>
  </si>
  <si>
    <t>IČ:</t>
  </si>
  <si>
    <t>KRÁLOVÉHRADECKÝKRAJ</t>
  </si>
  <si>
    <t>DIČ:</t>
  </si>
  <si>
    <t>Uchazeč:</t>
  </si>
  <si>
    <t>Vyplň údaj</t>
  </si>
  <si>
    <t>Projektant:</t>
  </si>
  <si>
    <t>11016019</t>
  </si>
  <si>
    <t>Jiří Vik Tepelná technika</t>
  </si>
  <si>
    <t>CZ45092711</t>
  </si>
  <si>
    <t>True</t>
  </si>
  <si>
    <t>Zpracovatel:</t>
  </si>
  <si>
    <t>Jvik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</si>
  <si>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</si>
  <si>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</si>
  <si>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</si>
  <si>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</si>
  <si>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</si>
  <si>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</si>
  <si>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</si>
  <si>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</si>
  <si>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</si>
  <si>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</si>
  <si>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</si>
  <si>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</si>
  <si>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</si>
  <si>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</si>
  <si>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</si>
  <si>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</si>
  <si>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</si>
  <si>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</si>
  <si>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</si>
  <si>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</si>
  <si>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</si>
  <si>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</si>
  <si>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</si>
  <si>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</si>
  <si>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</si>
  <si>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</si>
  <si>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</si>
  <si>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</si>
  <si>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</si>
  <si>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</si>
  <si>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</si>
  <si>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</si>
  <si>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</si>
  <si>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</si>
  <si>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</si>
  <si>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</si>
  <si>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</si>
  <si>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</si>
  <si>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</si>
  <si>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</si>
  <si>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</si>
  <si>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</si>
  <si>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</si>
  <si>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</si>
  <si>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</si>
  <si>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</si>
  <si>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ddborohradek1</t>
  </si>
  <si>
    <t>zařízení pro vytápění staveb</t>
  </si>
  <si>
    <t>STA</t>
  </si>
  <si>
    <t>1</t>
  </si>
  <si>
    <t>{2bf0c946-bb59-4161-a1db-f40be4de8f4c}</t>
  </si>
  <si>
    <t>2</t>
  </si>
  <si>
    <t>ddborohradek2</t>
  </si>
  <si>
    <t>přípojka tepla</t>
  </si>
  <si>
    <t>{3c725192-e556-4f0a-8758-e73185797ecf}</t>
  </si>
  <si>
    <t>KRYCÍ LIST SOUPISU PRACÍ</t>
  </si>
  <si>
    <t>Objekt:</t>
  </si>
  <si>
    <t>ddborohradek1 - zařízení pro vytápění staveb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</si>
  <si>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</si>
  <si>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</si>
  <si>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</si>
  <si>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</si>
  <si>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</si>
  <si>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</si>
  <si>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713 - Izolace tepelné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</si>
  <si>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</si>
  <si>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</si>
  <si>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</si>
  <si>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</si>
  <si>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783 - Dokončovací práce - nátěry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</si>
  <si>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</si>
  <si>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</si>
  <si>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</si>
  <si>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</si>
  <si>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</si>
  <si>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</si>
  <si>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</si>
  <si>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</si>
  <si>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</si>
  <si>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</si>
  <si>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</si>
  <si>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</si>
  <si>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</si>
  <si>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</si>
  <si>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</si>
  <si>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</si>
  <si>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</si>
  <si>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713</t>
  </si>
  <si>
    <t>Izolace tepelné</t>
  </si>
  <si>
    <t>36</t>
  </si>
  <si>
    <t>K</t>
  </si>
  <si>
    <t>713411142</t>
  </si>
  <si>
    <t>Montáž izolace tepelné potrubí pásy nebo rohožemi s Al fólií staženými Al páskou 2x</t>
  </si>
  <si>
    <t>m2</t>
  </si>
  <si>
    <t>16</t>
  </si>
  <si>
    <t>959534848</t>
  </si>
  <si>
    <t>37</t>
  </si>
  <si>
    <t>M</t>
  </si>
  <si>
    <t>63154032</t>
  </si>
  <si>
    <t>pouzdro izolační potrubní s jednostrannou Al fólií max. 250/100 °C 76/60 mm</t>
  </si>
  <si>
    <t>m</t>
  </si>
  <si>
    <t>32</t>
  </si>
  <si>
    <t>1423449020</t>
  </si>
  <si>
    <t>38</t>
  </si>
  <si>
    <t>63154574</t>
  </si>
  <si>
    <t>pouzdro izolační potrubní s jednostrannou Al fólií max. 250/100 °C 48/40 mm</t>
  </si>
  <si>
    <t>1011752823</t>
  </si>
  <si>
    <t>42</t>
  </si>
  <si>
    <t>63151672</t>
  </si>
  <si>
    <t>rohož izolační lamelová s jednostrannou Al fólií 55 kg/m3 tl.60 mm</t>
  </si>
  <si>
    <t>-458124864</t>
  </si>
  <si>
    <t>43</t>
  </si>
  <si>
    <t>631546200</t>
  </si>
  <si>
    <t>páska samolepící ALS šířka 50 mm, délka 50 m</t>
  </si>
  <si>
    <t>kus</t>
  </si>
  <si>
    <t>770696075</t>
  </si>
  <si>
    <t>44</t>
  </si>
  <si>
    <t>713463213</t>
  </si>
  <si>
    <t>Montáž izolace tepelné potrubí potrubními pouzdry s Al fólií staženými Al páskou 1x D do 150 mm</t>
  </si>
  <si>
    <t>-304382724</t>
  </si>
  <si>
    <t>45</t>
  </si>
  <si>
    <t>998713101</t>
  </si>
  <si>
    <t>Přesun hmot tonážní pro izolace tepelné v objektech v do 6 m</t>
  </si>
  <si>
    <t>t</t>
  </si>
  <si>
    <t>-1146823821</t>
  </si>
  <si>
    <t>46</t>
  </si>
  <si>
    <t>998713192</t>
  </si>
  <si>
    <t>Příplatek k přesunu hmot tonážní 713 za zvětšený přesun do 100 m</t>
  </si>
  <si>
    <t>-769472139</t>
  </si>
  <si>
    <t>732</t>
  </si>
  <si>
    <t>Ústřední vytápění - strojovny</t>
  </si>
  <si>
    <t>17</t>
  </si>
  <si>
    <t>50010</t>
  </si>
  <si>
    <t>Montáž čerpadlové skupiny</t>
  </si>
  <si>
    <t>ks</t>
  </si>
  <si>
    <t>55561435</t>
  </si>
  <si>
    <t>732111314</t>
  </si>
  <si>
    <t>Trubková hrdla rozdělovačů a sběračů bez přírub DN 25</t>
  </si>
  <si>
    <t>1903375362</t>
  </si>
  <si>
    <t>3</t>
  </si>
  <si>
    <t>732111315</t>
  </si>
  <si>
    <t>Trubková hrdla rozdělovačů a sběračů bez přírub DN 32</t>
  </si>
  <si>
    <t>1682239457</t>
  </si>
  <si>
    <t>4</t>
  </si>
  <si>
    <t>732111316</t>
  </si>
  <si>
    <t>Trubková hrdla rozdělovačů a sběračů bez přírub DN 40</t>
  </si>
  <si>
    <t>-579369791</t>
  </si>
  <si>
    <t>732112228</t>
  </si>
  <si>
    <t>Rozdělovač sdružený hydraulický DN 65 závitový</t>
  </si>
  <si>
    <t>-2012192762</t>
  </si>
  <si>
    <t>6</t>
  </si>
  <si>
    <t>732113118</t>
  </si>
  <si>
    <t>Vyrovnávač dynamických tlaků G 2" PN 6 hydraulický závitový</t>
  </si>
  <si>
    <t>-476351499</t>
  </si>
  <si>
    <t>7</t>
  </si>
  <si>
    <t>732199100</t>
  </si>
  <si>
    <t>Montáž a dodávka orientačních štítků</t>
  </si>
  <si>
    <t>soubor</t>
  </si>
  <si>
    <t>-1390403160</t>
  </si>
  <si>
    <t>8</t>
  </si>
  <si>
    <t>732211123</t>
  </si>
  <si>
    <t>Ohřívač stacionární zásobníkový s jedním výměníkem PN 1,0/1,6 o objemu 447 l v.pl. 2 m2</t>
  </si>
  <si>
    <t>-1673705287</t>
  </si>
  <si>
    <t>9</t>
  </si>
  <si>
    <t>732219315</t>
  </si>
  <si>
    <t>Montáž ohříváku vody stojatého PN 0,6/0,6,PN 1,6/0,6 o obsahu 1000 litrů</t>
  </si>
  <si>
    <t>-2018870085</t>
  </si>
  <si>
    <t>109</t>
  </si>
  <si>
    <t>732420812</t>
  </si>
  <si>
    <t>Demontáž čerpadla oběhového spirálního DN 40</t>
  </si>
  <si>
    <t>1741896921</t>
  </si>
  <si>
    <t>12</t>
  </si>
  <si>
    <t>732422213</t>
  </si>
  <si>
    <t>Čerpadlo teplovodní mokroběžné přírubové DN 40 výtlak do 8 m průtok 9 m3/h jednodílné pro vytápění</t>
  </si>
  <si>
    <t>657263706</t>
  </si>
  <si>
    <t>13</t>
  </si>
  <si>
    <t>732429223</t>
  </si>
  <si>
    <t>Montáž čerpadla oběhového mokroběžného přírubového DN 40 jednodílné</t>
  </si>
  <si>
    <t>-1179513516</t>
  </si>
  <si>
    <t>14</t>
  </si>
  <si>
    <t>50001</t>
  </si>
  <si>
    <t>Čerpadlová skupina kompletní,kulové kohouty,zpětná klapka,teploměry , 3cestný směšovací ventil KV6,3 s pohonem , čerpadlo elektronické DN25 6m 4m3/h - podl vyt</t>
  </si>
  <si>
    <t>-1297008521</t>
  </si>
  <si>
    <t>50003</t>
  </si>
  <si>
    <t>Čerpadlová skupina kompletní,kulové kohouty,zpětná klapka,teploměry , 3cestný směšovací ventil KV2,3 s pohonem , čerpadlo elektronické DN25 6m 2,5m3/h - OT</t>
  </si>
  <si>
    <t>-1129513849</t>
  </si>
  <si>
    <t>50002</t>
  </si>
  <si>
    <t>Čerpadlová skupina kompletní,kulové kohouty,zpětná klapka,teploměry ,bez směšování , čerpadlo elektronické DN25 6m 4m3/h - podl vyt</t>
  </si>
  <si>
    <t>-241768946</t>
  </si>
  <si>
    <t>20</t>
  </si>
  <si>
    <t>500020</t>
  </si>
  <si>
    <t xml:space="preserve">Měřič tepla ultrazvukový komplet včetně jímek a čidel qp 1,5m3/h DN20 </t>
  </si>
  <si>
    <t>1365571294</t>
  </si>
  <si>
    <t>500021</t>
  </si>
  <si>
    <t xml:space="preserve">Měřič tepla ultrazvukový komplet včetně jímek a čidel qp 3,,5m3/h DN25 </t>
  </si>
  <si>
    <t>-1888844975</t>
  </si>
  <si>
    <t>110</t>
  </si>
  <si>
    <t>6000</t>
  </si>
  <si>
    <t>Volně stojící kachlová kamna s částečným předáváním tepelné energie sáláním a akumulací do pláště výkon 8 kW včetně odkouření DN150</t>
  </si>
  <si>
    <t>-816313480</t>
  </si>
  <si>
    <t>111</t>
  </si>
  <si>
    <t>6000m</t>
  </si>
  <si>
    <t>Osazení kamen</t>
  </si>
  <si>
    <t>344162001</t>
  </si>
  <si>
    <t>18</t>
  </si>
  <si>
    <t>998732101</t>
  </si>
  <si>
    <t>Přesun hmot tonážní pro strojovny v objektech v do 6 m</t>
  </si>
  <si>
    <t>-1784081368</t>
  </si>
  <si>
    <t>19</t>
  </si>
  <si>
    <t>998732193</t>
  </si>
  <si>
    <t>Příplatek k přesunu hmot tonážní 732 za zvětšený přesun do 500 m</t>
  </si>
  <si>
    <t>1463665498</t>
  </si>
  <si>
    <t>733</t>
  </si>
  <si>
    <t>Ústřední vytápění - rozvodné potrubí</t>
  </si>
  <si>
    <t>22</t>
  </si>
  <si>
    <t>733111103</t>
  </si>
  <si>
    <t>Potrubí ocelové závitové bezešvé běžné nízkotlaké DN 15</t>
  </si>
  <si>
    <t>806357577</t>
  </si>
  <si>
    <t>23</t>
  </si>
  <si>
    <t>733111107</t>
  </si>
  <si>
    <t>Potrubí ocelové závitové bezešvé běžné nízkotlaké DN 40</t>
  </si>
  <si>
    <t>699273300</t>
  </si>
  <si>
    <t>24</t>
  </si>
  <si>
    <t>733113113</t>
  </si>
  <si>
    <t>Příplatek k porubí z trubek ocelových závitových za zhotovení závitové ocelové přípojky DN 15</t>
  </si>
  <si>
    <t>-730715178</t>
  </si>
  <si>
    <t>25</t>
  </si>
  <si>
    <t>733113115</t>
  </si>
  <si>
    <t>Příplatek k porubí z trubek ocelových závitových za zhotovení závitové ocelové přípojky DN 25</t>
  </si>
  <si>
    <t>73053855</t>
  </si>
  <si>
    <t>26</t>
  </si>
  <si>
    <t>733121124</t>
  </si>
  <si>
    <t>Potrubí ocelové hladké bezešvé běžné nízkotlaké D 76x3,6</t>
  </si>
  <si>
    <t>-523384691</t>
  </si>
  <si>
    <t>27</t>
  </si>
  <si>
    <t>733190107</t>
  </si>
  <si>
    <t>Zkouška těsnosti potrubí ocelové závitové do DN 40</t>
  </si>
  <si>
    <t>-1562209620</t>
  </si>
  <si>
    <t>28</t>
  </si>
  <si>
    <t>733190225</t>
  </si>
  <si>
    <t>Zkouška těsnosti potrubí ocelové hladké přes D 60,3x2,9 do D 89x5,0</t>
  </si>
  <si>
    <t>-1078464914</t>
  </si>
  <si>
    <t>29</t>
  </si>
  <si>
    <t>733222102</t>
  </si>
  <si>
    <t>Potrubí měděné polotvrdé spojované měkkým pájením D 15x1</t>
  </si>
  <si>
    <t>-186876594</t>
  </si>
  <si>
    <t>30</t>
  </si>
  <si>
    <t>733222104</t>
  </si>
  <si>
    <t>Potrubí měděné polotvrdé spojované měkkým pájením D 22x1</t>
  </si>
  <si>
    <t>-1797107814</t>
  </si>
  <si>
    <t>31</t>
  </si>
  <si>
    <t>733223105</t>
  </si>
  <si>
    <t>Potrubí měděné tvrdé spojované měkkým pájením D 28x1,5</t>
  </si>
  <si>
    <t>-1812276592</t>
  </si>
  <si>
    <t>733223106</t>
  </si>
  <si>
    <t>Potrubí měděné tvrdé spojované měkkým pájením D 35x1,5</t>
  </si>
  <si>
    <t>1591937938</t>
  </si>
  <si>
    <t>33</t>
  </si>
  <si>
    <t>733291101</t>
  </si>
  <si>
    <t>Zkouška těsnosti potrubí měděné do D 35x1,5</t>
  </si>
  <si>
    <t>322751478</t>
  </si>
  <si>
    <t>60</t>
  </si>
  <si>
    <t>733322102</t>
  </si>
  <si>
    <t xml:space="preserve">Potrubí plastové z PE-X AL spojované násuvnou kovovou objímkou D 16x2 </t>
  </si>
  <si>
    <t>1342753647</t>
  </si>
  <si>
    <t>61</t>
  </si>
  <si>
    <t>733322103</t>
  </si>
  <si>
    <t>Potrubí plastové z PE-X AL spojované násuvnou kovovou objímkou D 18x2</t>
  </si>
  <si>
    <t>870269283</t>
  </si>
  <si>
    <t>62</t>
  </si>
  <si>
    <t>733322104</t>
  </si>
  <si>
    <t xml:space="preserve">Potrubí plastové z PE-X AL spojované násuvnou kovovou objímkou D 20x2 </t>
  </si>
  <si>
    <t>-36531666</t>
  </si>
  <si>
    <t>63</t>
  </si>
  <si>
    <t>733322105</t>
  </si>
  <si>
    <t xml:space="preserve">Potrubí plastové z PE-X AL spojované násuvnou kovovouu objímkou D 26x3 </t>
  </si>
  <si>
    <t>733537969</t>
  </si>
  <si>
    <t>65</t>
  </si>
  <si>
    <t>733322106</t>
  </si>
  <si>
    <t xml:space="preserve">Potrubí plastové z PE-X AL spojované násuvnou kovovouu objímkou D 32x3 </t>
  </si>
  <si>
    <t>-1967980924</t>
  </si>
  <si>
    <t>64</t>
  </si>
  <si>
    <t>733391101</t>
  </si>
  <si>
    <t>Zkouška těsnosti potrubí plastové do D 32x3,0</t>
  </si>
  <si>
    <t>311521610</t>
  </si>
  <si>
    <t>66</t>
  </si>
  <si>
    <t>733811241</t>
  </si>
  <si>
    <t>Ochrana potrubí ústředního vytápění termoizolačními trubicemi z PE tl do 20 mm DN do 22 mm</t>
  </si>
  <si>
    <t>-1861232020</t>
  </si>
  <si>
    <t>67</t>
  </si>
  <si>
    <t>733811242</t>
  </si>
  <si>
    <t>Ochrana potrubí ústředního vytápění termoizolačními trubicemi z PE tl do 20 mm DN do 45 mm</t>
  </si>
  <si>
    <t>2033606957</t>
  </si>
  <si>
    <t>68</t>
  </si>
  <si>
    <t>733811252</t>
  </si>
  <si>
    <t>Ochrana potrubí ústředního vytápění termoizolačními trubicemi z PE tl do 25 mm DN do 45 mm</t>
  </si>
  <si>
    <t>1245056505</t>
  </si>
  <si>
    <t>69</t>
  </si>
  <si>
    <t>998733101</t>
  </si>
  <si>
    <t>Přesun hmot tonážní pro rozvody potrubí v objektech v do 6 m</t>
  </si>
  <si>
    <t>-2119411154</t>
  </si>
  <si>
    <t>70</t>
  </si>
  <si>
    <t>998733193</t>
  </si>
  <si>
    <t>Příplatek k přesunu hmot tonážní 733 za zvětšený přesun do 500 m</t>
  </si>
  <si>
    <t>-817679615</t>
  </si>
  <si>
    <t>734</t>
  </si>
  <si>
    <t>Ústřední vytápění - armatury</t>
  </si>
  <si>
    <t>83</t>
  </si>
  <si>
    <t>734109215</t>
  </si>
  <si>
    <t>Montáž armatury přírubové se dvěma přírubami PN 16 DN 65</t>
  </si>
  <si>
    <t>621792448</t>
  </si>
  <si>
    <t>84</t>
  </si>
  <si>
    <t>734193115</t>
  </si>
  <si>
    <t>Klapka mezipřírubová uzavírací DN 65 PN 16 do 120°C disk tvárná litina</t>
  </si>
  <si>
    <t>1468805867</t>
  </si>
  <si>
    <t>86</t>
  </si>
  <si>
    <t>734209103</t>
  </si>
  <si>
    <t>Montáž armatury závitové s jedním závitem G 1/2</t>
  </si>
  <si>
    <t>941848900</t>
  </si>
  <si>
    <t>103</t>
  </si>
  <si>
    <t>734209113</t>
  </si>
  <si>
    <t>Montáž armatury závitové s dvěma závity G 1/2</t>
  </si>
  <si>
    <t>-541234099</t>
  </si>
  <si>
    <t>104</t>
  </si>
  <si>
    <t>734209114</t>
  </si>
  <si>
    <t>Montáž armatury závitové s dvěma závity G 3/4</t>
  </si>
  <si>
    <t>618108827</t>
  </si>
  <si>
    <t>108</t>
  </si>
  <si>
    <t>734209115</t>
  </si>
  <si>
    <t>Montáž armatury závitové s dvěma závity G 1</t>
  </si>
  <si>
    <t>-867100260</t>
  </si>
  <si>
    <t>106</t>
  </si>
  <si>
    <t>734209116</t>
  </si>
  <si>
    <t>Montáž armatury závitové s dvěma závity G 5/4</t>
  </si>
  <si>
    <t>-766800530</t>
  </si>
  <si>
    <t>107</t>
  </si>
  <si>
    <t>734209117</t>
  </si>
  <si>
    <t>Montáž armatury závitové s dvěma závity G 6/4</t>
  </si>
  <si>
    <t>-1743248144</t>
  </si>
  <si>
    <t>85</t>
  </si>
  <si>
    <t>734211120</t>
  </si>
  <si>
    <t>Ventil závitový odvzdušňovací G 1/2 PN 14 do 120°C automatický</t>
  </si>
  <si>
    <t>1471611224</t>
  </si>
  <si>
    <t>87</t>
  </si>
  <si>
    <t>734220102</t>
  </si>
  <si>
    <t>Ventil závitový regulační přímý G 1 PN 20 do 100°C vyvažovací</t>
  </si>
  <si>
    <t>1197171097</t>
  </si>
  <si>
    <t>88</t>
  </si>
  <si>
    <t>734220103</t>
  </si>
  <si>
    <t>Ventil závitový regulační přímý G 5/4 PN 20 do 100°C vyvažovací</t>
  </si>
  <si>
    <t>853014216</t>
  </si>
  <si>
    <t>89</t>
  </si>
  <si>
    <t>734221682</t>
  </si>
  <si>
    <t>Termostatická hlavice kapalinová PN 10 do 110°C otopných těles VK</t>
  </si>
  <si>
    <t>419473456</t>
  </si>
  <si>
    <t>90</t>
  </si>
  <si>
    <t>734242416</t>
  </si>
  <si>
    <t>Ventil závitový zpětný přímý G 6/4 PN 16 do 110°C</t>
  </si>
  <si>
    <t>-1525597512</t>
  </si>
  <si>
    <t>91</t>
  </si>
  <si>
    <t>734261403</t>
  </si>
  <si>
    <t>Armatura připojovací rohová G 3/4x18 PN 10 do 110°C radiátorů typu MM</t>
  </si>
  <si>
    <t>1584040763</t>
  </si>
  <si>
    <t>92</t>
  </si>
  <si>
    <t>734291123</t>
  </si>
  <si>
    <t>Kohout plnící a vypouštěcí G 1/2 PN 10 do 90°C závitový</t>
  </si>
  <si>
    <t>-1277338149</t>
  </si>
  <si>
    <t>93</t>
  </si>
  <si>
    <t>734291246</t>
  </si>
  <si>
    <t>Filtr závitový přímý G 1 1/2 PN 16 do 130°C s vnitřními závity</t>
  </si>
  <si>
    <t>-856022350</t>
  </si>
  <si>
    <t>94</t>
  </si>
  <si>
    <t>734292714</t>
  </si>
  <si>
    <t>Kohout kulový přímý G 3/4 PN 42 do 185°C vnitřní závit</t>
  </si>
  <si>
    <t>-1284849453</t>
  </si>
  <si>
    <t>95</t>
  </si>
  <si>
    <t>734292715</t>
  </si>
  <si>
    <t>Kohout kulový přímý G 1 PN 42 do 185°C vnitřní závit</t>
  </si>
  <si>
    <t>38592312</t>
  </si>
  <si>
    <t>96</t>
  </si>
  <si>
    <t>734292717</t>
  </si>
  <si>
    <t>Kohout kulový přímý G 1 1/2 PN 42 do 185°C vnitřní závit</t>
  </si>
  <si>
    <t>1398176955</t>
  </si>
  <si>
    <t>97</t>
  </si>
  <si>
    <t>734411102</t>
  </si>
  <si>
    <t>Teploměr technický s pevným stonkem a jímkou zadní připojení průměr 63 mm délky 75 mm</t>
  </si>
  <si>
    <t>-358969900</t>
  </si>
  <si>
    <t>98</t>
  </si>
  <si>
    <t>734421101</t>
  </si>
  <si>
    <t>Tlakoměr s pevným stonkem a zpětnou klapkou tlak 0-16 bar průměr 50 mm spodní připojení</t>
  </si>
  <si>
    <t>-1232640859</t>
  </si>
  <si>
    <t>99</t>
  </si>
  <si>
    <t>734424101</t>
  </si>
  <si>
    <t>Kondenzační smyčka k přivaření zahnutá PN 250 do 300°C</t>
  </si>
  <si>
    <t>-1811544948</t>
  </si>
  <si>
    <t>100</t>
  </si>
  <si>
    <t>734494121</t>
  </si>
  <si>
    <t>Návarek s metrickým závitem M 20x1,5 délky do 220 mm</t>
  </si>
  <si>
    <t>-892936049</t>
  </si>
  <si>
    <t>101</t>
  </si>
  <si>
    <t>998734101</t>
  </si>
  <si>
    <t>Přesun hmot tonážní pro armatury v objektech v do 6 m</t>
  </si>
  <si>
    <t>-462700226</t>
  </si>
  <si>
    <t>102</t>
  </si>
  <si>
    <t>998734193</t>
  </si>
  <si>
    <t>Příplatek k přesunu hmot tonážní 734 za zvětšený přesun do 500 m</t>
  </si>
  <si>
    <t>1743868246</t>
  </si>
  <si>
    <t>735</t>
  </si>
  <si>
    <t>Ústřední vytápění - otopná tělesa</t>
  </si>
  <si>
    <t>81</t>
  </si>
  <si>
    <t>735000912</t>
  </si>
  <si>
    <t>Vyregulování ventilu nebo kohoutu dvojregulačního s termostatickým ovládáním</t>
  </si>
  <si>
    <t>-139620833</t>
  </si>
  <si>
    <t>71</t>
  </si>
  <si>
    <t>735164251</t>
  </si>
  <si>
    <t xml:space="preserve">Otopné těleso trubkové  výška/délka 1220/500 mm</t>
  </si>
  <si>
    <t>186114141</t>
  </si>
  <si>
    <t>72</t>
  </si>
  <si>
    <t>735164261</t>
  </si>
  <si>
    <t xml:space="preserve">Otopné těleso trubkové  výška/délka 1500/600 mm</t>
  </si>
  <si>
    <t>-1327582816</t>
  </si>
  <si>
    <t>73</t>
  </si>
  <si>
    <t>735164511</t>
  </si>
  <si>
    <t>Montáž otopného tělesa trubkového na stěnu výšky tělesa do 1500 mm</t>
  </si>
  <si>
    <t>391585048</t>
  </si>
  <si>
    <t>82</t>
  </si>
  <si>
    <t>735191910</t>
  </si>
  <si>
    <t>Napuštění vody do otopných těles</t>
  </si>
  <si>
    <t>1131472475</t>
  </si>
  <si>
    <t>47</t>
  </si>
  <si>
    <t>735511010</t>
  </si>
  <si>
    <t>Podlahové vytápění - rozvodné potrubí polyethylen PE-Xa 17x2,0 mm pro systémovou desku rozteč 150 mm dodávka a montáž komplet systému</t>
  </si>
  <si>
    <t>761183499</t>
  </si>
  <si>
    <t>48</t>
  </si>
  <si>
    <t>735511061</t>
  </si>
  <si>
    <t>Podlahové vytápění - krycí a separační PE fólie</t>
  </si>
  <si>
    <t>-2132776461</t>
  </si>
  <si>
    <t>49</t>
  </si>
  <si>
    <t>735511062</t>
  </si>
  <si>
    <t>Podlahové vytápění - obvodový dilatační pás samolepící s folií</t>
  </si>
  <si>
    <t>1189396873</t>
  </si>
  <si>
    <t>50</t>
  </si>
  <si>
    <t>735511063</t>
  </si>
  <si>
    <t>Podlahové vytápění - ochranná trubka potrubí podlahového topení</t>
  </si>
  <si>
    <t>-657097219</t>
  </si>
  <si>
    <t>51</t>
  </si>
  <si>
    <t>735511064</t>
  </si>
  <si>
    <t>Podlahové vytápění - středový (spárový) dilatační profil</t>
  </si>
  <si>
    <t>1518018726</t>
  </si>
  <si>
    <t>74</t>
  </si>
  <si>
    <t>735511084</t>
  </si>
  <si>
    <t>Podlahové vytápění - rozdělovač mosazný s průtokoměry pětiokruhový</t>
  </si>
  <si>
    <t>450173500</t>
  </si>
  <si>
    <t>75</t>
  </si>
  <si>
    <t>735511087</t>
  </si>
  <si>
    <t>Podlahové vytápění - rozdělovač mosazný s průtokoměry osmiokruhový</t>
  </si>
  <si>
    <t>-1408688154</t>
  </si>
  <si>
    <t>76</t>
  </si>
  <si>
    <t>735511088</t>
  </si>
  <si>
    <t>Podlahové vytápění - rozdělovač mosazný s průtokoměry devítiokruhový</t>
  </si>
  <si>
    <t>-341723971</t>
  </si>
  <si>
    <t>77</t>
  </si>
  <si>
    <t>735511091</t>
  </si>
  <si>
    <t>Podlahové vytápění - rozdělovač mosazný s průtokoměry dvanáctiokruhový</t>
  </si>
  <si>
    <t>-1142701811</t>
  </si>
  <si>
    <t>78</t>
  </si>
  <si>
    <t>735511102</t>
  </si>
  <si>
    <t>Podlahové vytápění - skříň podomítková pro rozdělovač s 2-6 okruhy</t>
  </si>
  <si>
    <t>1912562287</t>
  </si>
  <si>
    <t>79</t>
  </si>
  <si>
    <t>735511103</t>
  </si>
  <si>
    <t>Podlahové vytápění - skříň podomítková pro rozdělovač s 6-9 okruhy</t>
  </si>
  <si>
    <t>-70815111</t>
  </si>
  <si>
    <t>80</t>
  </si>
  <si>
    <t>735511125</t>
  </si>
  <si>
    <t>Podlahové vytápění - skříň nástěnná pro rozdělovač s 9-12 okruhy</t>
  </si>
  <si>
    <t>1394555899</t>
  </si>
  <si>
    <t>52</t>
  </si>
  <si>
    <t>998735101</t>
  </si>
  <si>
    <t>Přesun hmot tonážní pro otopná tělesa v objektech v do 6 m</t>
  </si>
  <si>
    <t>1903658961</t>
  </si>
  <si>
    <t>53</t>
  </si>
  <si>
    <t>998735193</t>
  </si>
  <si>
    <t>Příplatek k přesunu hmot tonážní 735 za zvětšený přesun do 500 m</t>
  </si>
  <si>
    <t>-706766045</t>
  </si>
  <si>
    <t>783</t>
  </si>
  <si>
    <t>Dokončovací práce - nátěry</t>
  </si>
  <si>
    <t>54</t>
  </si>
  <si>
    <t>783614551</t>
  </si>
  <si>
    <t>Základní jednonásobný syntetický nátěr potrubí DN do 50 mm</t>
  </si>
  <si>
    <t>2138228210</t>
  </si>
  <si>
    <t>55</t>
  </si>
  <si>
    <t>783614561</t>
  </si>
  <si>
    <t>Základní jednonásobný syntetický nátěr potrubí DN do 100 mm</t>
  </si>
  <si>
    <t>-2029635272</t>
  </si>
  <si>
    <t>HZS</t>
  </si>
  <si>
    <t>Hodinové zúčtovací sazby</t>
  </si>
  <si>
    <t>56</t>
  </si>
  <si>
    <t>HZS1301</t>
  </si>
  <si>
    <t>Hodinová zúčtovací sazba zedník bourání prostupů</t>
  </si>
  <si>
    <t>hod</t>
  </si>
  <si>
    <t>512</t>
  </si>
  <si>
    <t>294632868</t>
  </si>
  <si>
    <t>57</t>
  </si>
  <si>
    <t>HZS3231</t>
  </si>
  <si>
    <t>Hodinová zúčtovací sazba montér měřících a regulačních zařízení</t>
  </si>
  <si>
    <t>-1164000968</t>
  </si>
  <si>
    <t>59</t>
  </si>
  <si>
    <t>HZS4211</t>
  </si>
  <si>
    <t>Hodinová zúčtovací sazba revizní technik topná zkouška</t>
  </si>
  <si>
    <t>894266289</t>
  </si>
  <si>
    <t>ddborohradek2 - přípojka tepla</t>
  </si>
  <si>
    <t>HSV - Práce a dodávky HSV</t>
  </si>
  <si>
    <t xml:space="preserve">    1 - Zemní práce</t>
  </si>
  <si>
    <t xml:space="preserve">    5 - Komunikace pozemní</t>
  </si>
  <si>
    <t xml:space="preserve">    6 - Úpravy povrchů, podlahy a osazování výplní</t>
  </si>
  <si>
    <t xml:space="preserve">    8 - Trubní vedení</t>
  </si>
  <si>
    <t xml:space="preserve">    9 - Ostatní konstrukce a práce, bourání</t>
  </si>
  <si>
    <t xml:space="preserve">    997 - Přesun sutě</t>
  </si>
  <si>
    <t>001 - Materiál PIP</t>
  </si>
  <si>
    <t xml:space="preserve">    711 - Izolace proti vodě, vlhkosti a plynům</t>
  </si>
  <si>
    <t>HSV</t>
  </si>
  <si>
    <t>Práce a dodávky HSV</t>
  </si>
  <si>
    <t>Zemní práce</t>
  </si>
  <si>
    <t>113107022</t>
  </si>
  <si>
    <t>Odstranění podkladu z kameniva drceného tl 200 mm při překopech ručně</t>
  </si>
  <si>
    <t>-1706188815</t>
  </si>
  <si>
    <t>113107141</t>
  </si>
  <si>
    <t>Odstranění podkladu živičného tl 50 mm ručně</t>
  </si>
  <si>
    <t>-431771739</t>
  </si>
  <si>
    <t>113107411</t>
  </si>
  <si>
    <t>Odstranění podkladu z kameniva těženého tl 100 mm při překopech strojně pl do 15 m2</t>
  </si>
  <si>
    <t>1146033401</t>
  </si>
  <si>
    <t>113154113</t>
  </si>
  <si>
    <t>Frézování živičného krytu tl 50 mm pruh š 0,5 m pl do 500 m2 bez překážek v trase</t>
  </si>
  <si>
    <t>-1020841609</t>
  </si>
  <si>
    <t>113201112</t>
  </si>
  <si>
    <t>Vytrhání obrub silničních ležatých</t>
  </si>
  <si>
    <t>-1270055973</t>
  </si>
  <si>
    <t>58</t>
  </si>
  <si>
    <t>115101201</t>
  </si>
  <si>
    <t>Čerpání vody na dopravní výšku do 10 m průměrný přítok do 500 l/min</t>
  </si>
  <si>
    <t>1479608039</t>
  </si>
  <si>
    <t>119002411</t>
  </si>
  <si>
    <t xml:space="preserve">Pojezdový ocelový plech pro zabezpečení výkopu  zřízení</t>
  </si>
  <si>
    <t>1118541152</t>
  </si>
  <si>
    <t>119002412</t>
  </si>
  <si>
    <t>Pojezdový ocelový plech pro zabezpečení výkopu odstranění</t>
  </si>
  <si>
    <t>-1110243055</t>
  </si>
  <si>
    <t>119003211</t>
  </si>
  <si>
    <t xml:space="preserve">Mobilní plotová zábrana s reflexním pásem  výšky do 1,5 m pro zabezpečení výkopu zřízení</t>
  </si>
  <si>
    <t>-1498621150</t>
  </si>
  <si>
    <t>131201201</t>
  </si>
  <si>
    <t>Hloubení jam zapažených v hornině tř. 3 objemu do 100 m3</t>
  </si>
  <si>
    <t>m3</t>
  </si>
  <si>
    <t>-1426374667</t>
  </si>
  <si>
    <t>131201209</t>
  </si>
  <si>
    <t>Příplatek za lepivost u hloubení jam zapažených v hornině tř. 3</t>
  </si>
  <si>
    <t>139083108</t>
  </si>
  <si>
    <t>132201203</t>
  </si>
  <si>
    <t>Hloubení rýh š do 2000 mm v hornině tř. 3 objemu do 5000 m3</t>
  </si>
  <si>
    <t>1797761509</t>
  </si>
  <si>
    <t>132201209</t>
  </si>
  <si>
    <t>Příplatek za lepivost k hloubení rýh š do 2000 mm v hornině tř. 3</t>
  </si>
  <si>
    <t>-1331737689</t>
  </si>
  <si>
    <t>5</t>
  </si>
  <si>
    <t>151101101</t>
  </si>
  <si>
    <t>Zřízení příložného pažení a rozepření stěn rýh hl do 2 m</t>
  </si>
  <si>
    <t>603711584</t>
  </si>
  <si>
    <t>151101111</t>
  </si>
  <si>
    <t>Odstranění příložného pažení a rozepření stěn rýh hl do 2 m</t>
  </si>
  <si>
    <t>-1038903012</t>
  </si>
  <si>
    <t>161101101</t>
  </si>
  <si>
    <t>Svislé přemístění výkopku z horniny tř. 1 až 4 hl výkopu do 2,5 m</t>
  </si>
  <si>
    <t>-1213168169</t>
  </si>
  <si>
    <t>174101101</t>
  </si>
  <si>
    <t>Zásyp jam, šachet rýh nebo kolem objektů sypaninou se zhutněním</t>
  </si>
  <si>
    <t>958749301</t>
  </si>
  <si>
    <t>175111101</t>
  </si>
  <si>
    <t>Obsypání potrubí ručně sypaninou bez prohození sítem, uloženou do 3 m</t>
  </si>
  <si>
    <t>800911309</t>
  </si>
  <si>
    <t>10</t>
  </si>
  <si>
    <t>58331200</t>
  </si>
  <si>
    <t>štěrkopísek netříděný zásypový materiál</t>
  </si>
  <si>
    <t>1431916520</t>
  </si>
  <si>
    <t>11</t>
  </si>
  <si>
    <t>181951101</t>
  </si>
  <si>
    <t>Úprava pláně v hornině tř. 1 až 4 bez zhutnění</t>
  </si>
  <si>
    <t>-782195631</t>
  </si>
  <si>
    <t>Komunikace pozemní</t>
  </si>
  <si>
    <t>564751111</t>
  </si>
  <si>
    <t>Podklad z kameniva hrubého drceného vel. 32-63 mm tl 150 mm</t>
  </si>
  <si>
    <t>-107493358</t>
  </si>
  <si>
    <t>564851111</t>
  </si>
  <si>
    <t>Podklad ze štěrkodrtě ŠD tl 150 mm</t>
  </si>
  <si>
    <t>1922850326</t>
  </si>
  <si>
    <t>573111111</t>
  </si>
  <si>
    <t>Postřik živičný infiltrační s posypem z asfaltu množství 0,60 kg/m2</t>
  </si>
  <si>
    <t>1020220965</t>
  </si>
  <si>
    <t>573231106</t>
  </si>
  <si>
    <t>Postřik živičný spojovací ze silniční emulze v množství 0,30 kg/m2</t>
  </si>
  <si>
    <t>-581922930</t>
  </si>
  <si>
    <t>577134111</t>
  </si>
  <si>
    <t>Asfaltový beton vrstva obrusná ACO 11 (ABS) tř. I tl 40 mm š do 3 m z nemodifikovaného asfaltu</t>
  </si>
  <si>
    <t>-184640524</t>
  </si>
  <si>
    <t>577145112</t>
  </si>
  <si>
    <t>Asfaltový beton vrstva ložní ACL 16 (ABH) tl 50 mm š do 3 m z nemodifikovaného asfaltu</t>
  </si>
  <si>
    <t>1619338204</t>
  </si>
  <si>
    <t>Úpravy povrchů, podlahy a osazování výplní</t>
  </si>
  <si>
    <t>631311131</t>
  </si>
  <si>
    <t>Doplnění dosavadních mazanin betonem prostým plochy do 1 m2 tloušťky přes 80 mm</t>
  </si>
  <si>
    <t>-1993328932</t>
  </si>
  <si>
    <t>Trubní vedení</t>
  </si>
  <si>
    <t>899721111</t>
  </si>
  <si>
    <t>Signalizační vodič DN do 150 mm na potrubí</t>
  </si>
  <si>
    <t>1481797755</t>
  </si>
  <si>
    <t>899722113</t>
  </si>
  <si>
    <t>Krytí potrubí z plastů výstražnou fólií z PVC 34cm</t>
  </si>
  <si>
    <t>-1278592084</t>
  </si>
  <si>
    <t>Ostatní konstrukce a práce, bourání</t>
  </si>
  <si>
    <t>59217034</t>
  </si>
  <si>
    <t>obrubník betonový silniční 100x15x30 cm</t>
  </si>
  <si>
    <t>1129849280</t>
  </si>
  <si>
    <t>916131112</t>
  </si>
  <si>
    <t>Osazení silničního obrubníku betonového ležatého bez boční opěry do lože z betonu prostého</t>
  </si>
  <si>
    <t>1066677065</t>
  </si>
  <si>
    <t>919735111</t>
  </si>
  <si>
    <t>Řezání stávajícího živičného krytu hl do 50 mm</t>
  </si>
  <si>
    <t>-1094019263</t>
  </si>
  <si>
    <t>965042221</t>
  </si>
  <si>
    <t>Bourání podkladů pod dlažby nebo mazanin betonových nebo z litého asfaltu tl přes 100 mm pl do 1 m2</t>
  </si>
  <si>
    <t>69068448</t>
  </si>
  <si>
    <t>997</t>
  </si>
  <si>
    <t>Přesun sutě</t>
  </si>
  <si>
    <t>997013501</t>
  </si>
  <si>
    <t>Odvoz suti a vybouraných hmot na skládku nebo meziskládku do 1 km se složením</t>
  </si>
  <si>
    <t>1918066159</t>
  </si>
  <si>
    <t>997013509</t>
  </si>
  <si>
    <t>Příplatek k odvozu suti a vybouraných hmot na skládku ZKD 1 km přes 1 km</t>
  </si>
  <si>
    <t>1576755787</t>
  </si>
  <si>
    <t>997223845</t>
  </si>
  <si>
    <t>Poplatek za uložení na skládce (skládkovné) odpadu asfaltového bez dehtu kód odpadu 170 302</t>
  </si>
  <si>
    <t>-1429619124</t>
  </si>
  <si>
    <t>001</t>
  </si>
  <si>
    <t>Materiál PIP</t>
  </si>
  <si>
    <t>00104</t>
  </si>
  <si>
    <t>Potrubí předizolované PIP PEX 75/162</t>
  </si>
  <si>
    <t>-977580458</t>
  </si>
  <si>
    <t>00104k</t>
  </si>
  <si>
    <t>Koncové smrš´tovací těsnění PIP 162</t>
  </si>
  <si>
    <t>-1565625582</t>
  </si>
  <si>
    <t>00104p</t>
  </si>
  <si>
    <t xml:space="preserve">Gumová těsnící průchodka  PIP162</t>
  </si>
  <si>
    <t>-2072633704</t>
  </si>
  <si>
    <t>001041p</t>
  </si>
  <si>
    <t>přípojkový kus PEX 75/162</t>
  </si>
  <si>
    <t>1746646581</t>
  </si>
  <si>
    <t>00105</t>
  </si>
  <si>
    <t>Montáž PIP</t>
  </si>
  <si>
    <t>460603088</t>
  </si>
  <si>
    <t>877211118</t>
  </si>
  <si>
    <t>Montáž koncových těsnění potrubí</t>
  </si>
  <si>
    <t>1953375246</t>
  </si>
  <si>
    <t>711</t>
  </si>
  <si>
    <t>Izolace proti vodě, vlhkosti a plynům</t>
  </si>
  <si>
    <t>711111001</t>
  </si>
  <si>
    <t>Provedení izolace proti zemní vlhkosti vodorovné za studena nátěrem penetračním</t>
  </si>
  <si>
    <t>665031470</t>
  </si>
  <si>
    <t>111631500</t>
  </si>
  <si>
    <t>lak asfaltový ALP/9 (t) bal 9 kg</t>
  </si>
  <si>
    <t>1243022049</t>
  </si>
  <si>
    <t>711141559</t>
  </si>
  <si>
    <t>Provedení izolace proti zemní vlhkosti pásy přitavením vodorovné NAIP</t>
  </si>
  <si>
    <t>49168495</t>
  </si>
  <si>
    <t>628321340</t>
  </si>
  <si>
    <t xml:space="preserve">pás těžký asfaltovaný  MINERÁL </t>
  </si>
  <si>
    <t>2094696067</t>
  </si>
  <si>
    <t>-521084100</t>
  </si>
  <si>
    <t>522275816</t>
  </si>
  <si>
    <t>rohož izolační lamelová s jednostrannou Al fólií 55 kg/m3 tl.60 mm komín</t>
  </si>
  <si>
    <t>2041168424</t>
  </si>
  <si>
    <t>-1472259285</t>
  </si>
  <si>
    <t>1309645345</t>
  </si>
  <si>
    <t>-588868300</t>
  </si>
  <si>
    <t>-1869106342</t>
  </si>
  <si>
    <t>Měřič tepla ultrazvukový komplet včetně jímek a čidel qp 15m3/h DN50</t>
  </si>
  <si>
    <t>478552667</t>
  </si>
  <si>
    <t>732331618</t>
  </si>
  <si>
    <t>Nádoba tlaková expanzní s membránou závitové připojení PN 0,6 o objemu 100 l</t>
  </si>
  <si>
    <t>-1733542095</t>
  </si>
  <si>
    <t>732331778</t>
  </si>
  <si>
    <t>Příslušenství k expanzním nádobám bezpečnostní uzávěr G 1 k měření tlaku</t>
  </si>
  <si>
    <t>-809457871</t>
  </si>
  <si>
    <t>-409507495</t>
  </si>
  <si>
    <t>-389830887</t>
  </si>
  <si>
    <t>34</t>
  </si>
  <si>
    <t>-201568043</t>
  </si>
  <si>
    <t>-1189793504</t>
  </si>
  <si>
    <t>35</t>
  </si>
  <si>
    <t>733123122</t>
  </si>
  <si>
    <t>Příplatek k potrubí ocelovému hladkému za zhotovení přípojky z trubek ocelových hladkých D 76x3,6</t>
  </si>
  <si>
    <t>286106811</t>
  </si>
  <si>
    <t>733141102</t>
  </si>
  <si>
    <t>Odvzdušňovací nádoba z trubek ocelových do DN 50</t>
  </si>
  <si>
    <t>156155998</t>
  </si>
  <si>
    <t>1681407488</t>
  </si>
  <si>
    <t>733192922</t>
  </si>
  <si>
    <t>Montáž potrubí ocelového hladkého při opravě D 76</t>
  </si>
  <si>
    <t>919919296</t>
  </si>
  <si>
    <t>-30420917</t>
  </si>
  <si>
    <t>1003551497</t>
  </si>
  <si>
    <t>-2070788452</t>
  </si>
  <si>
    <t>734109216</t>
  </si>
  <si>
    <t>Montáž armatury přírubové se dvěma přírubami PN 16 DN 80</t>
  </si>
  <si>
    <t>-1305313194</t>
  </si>
  <si>
    <t>734191417</t>
  </si>
  <si>
    <t>Ventil přírubový regulační přímý PN 16 do 300°C DN 80 vyvažovací</t>
  </si>
  <si>
    <t>-99593145</t>
  </si>
  <si>
    <t>-111989744</t>
  </si>
  <si>
    <t>-1080931134</t>
  </si>
  <si>
    <t>41</t>
  </si>
  <si>
    <t>907146659</t>
  </si>
  <si>
    <t>734211115</t>
  </si>
  <si>
    <t>Ventil závitový odvzdušňovací G 1/2 PN 10 do 120°C otopných těles</t>
  </si>
  <si>
    <t>1551851356</t>
  </si>
  <si>
    <t>40</t>
  </si>
  <si>
    <t>734220104</t>
  </si>
  <si>
    <t>Ventil závitový regulační přímý G 6/4 PN 20 do 100°C vyvažovací</t>
  </si>
  <si>
    <t>523750559</t>
  </si>
  <si>
    <t>39</t>
  </si>
  <si>
    <t>-1907212598</t>
  </si>
  <si>
    <t>-1641358217</t>
  </si>
  <si>
    <t>-79812037</t>
  </si>
  <si>
    <t>-659570834</t>
  </si>
  <si>
    <t>1009744877</t>
  </si>
  <si>
    <t>1384396967</t>
  </si>
  <si>
    <t>1412201848</t>
  </si>
  <si>
    <t>1215478818</t>
  </si>
  <si>
    <t>139986879</t>
  </si>
  <si>
    <t>636305921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</si>
</sst>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6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  <protection locked="0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2.67" style="1" customWidth="1"/>
    <col min="5" max="5" width="2.67" style="1" customWidth="1"/>
    <col min="6" max="6" width="2.67" style="1" customWidth="1"/>
    <col min="7" max="7" width="2.67" style="1" customWidth="1"/>
    <col min="8" max="8" width="2.67" style="1" customWidth="1"/>
    <col min="9" max="9" width="2.67" style="1" customWidth="1"/>
    <col min="10" max="10" width="2.67" style="1" customWidth="1"/>
    <col min="11" max="11" width="2.67" style="1" customWidth="1"/>
    <col min="12" max="12" width="2.67" style="1" customWidth="1"/>
    <col min="13" max="13" width="2.67" style="1" customWidth="1"/>
    <col min="14" max="14" width="2.67" style="1" customWidth="1"/>
    <col min="15" max="15" width="2.67" style="1" customWidth="1"/>
    <col min="16" max="16" width="2.67" style="1" customWidth="1"/>
    <col min="17" max="17" width="2.67" style="1" customWidth="1"/>
    <col min="18" max="18" width="2.67" style="1" customWidth="1"/>
    <col min="19" max="19" width="2.67" style="1" customWidth="1"/>
    <col min="20" max="20" width="2.67" style="1" customWidth="1"/>
    <col min="21" max="21" width="2.67" style="1" customWidth="1"/>
    <col min="22" max="22" width="2.67" style="1" customWidth="1"/>
    <col min="23" max="23" width="2.67" style="1" customWidth="1"/>
    <col min="24" max="24" width="2.67" style="1" customWidth="1"/>
    <col min="25" max="25" width="2.67" style="1" customWidth="1"/>
    <col min="26" max="26" width="2.67" style="1" customWidth="1"/>
    <col min="27" max="27" width="2.67" style="1" customWidth="1"/>
    <col min="28" max="28" width="2.67" style="1" customWidth="1"/>
    <col min="29" max="29" width="2.67" style="1" customWidth="1"/>
    <col min="30" max="30" width="2.67" style="1" customWidth="1"/>
    <col min="31" max="31" width="2.67" style="1" customWidth="1"/>
    <col min="32" max="32" width="2.67" style="1" customWidth="1"/>
    <col min="33" max="33" width="2.67" style="1" customWidth="1"/>
    <col min="34" max="34" width="3.33" style="1" customWidth="1"/>
    <col min="35" max="35" width="31.67" style="1" customWidth="1"/>
    <col min="36" max="36" width="2.5" style="1" customWidth="1"/>
    <col min="37" max="37" width="2.5" style="1" customWidth="1"/>
    <col min="38" max="38" width="8.33" style="1" customWidth="1"/>
    <col min="39" max="39" width="3.33" style="1" customWidth="1"/>
    <col min="40" max="40" width="13.33" style="1" customWidth="1"/>
    <col min="41" max="41" width="7.5" style="1" customWidth="1"/>
    <col min="42" max="42" width="4.17" style="1" customWidth="1"/>
    <col min="43" max="43" width="15.67" style="1" hidden="1" customWidth="1"/>
    <col min="44" max="44" width="13.67" style="1" customWidth="1"/>
    <col min="45" max="45" width="25.83" style="1" hidden="1" customWidth="1"/>
    <col min="46" max="46" width="25.83" style="1" hidden="1" customWidth="1"/>
    <col min="47" max="47" width="25.83" style="1" hidden="1" customWidth="1"/>
    <col min="48" max="48" width="21.67" style="1" hidden="1" customWidth="1"/>
    <col min="49" max="49" width="21.67" style="1" hidden="1" customWidth="1"/>
    <col min="50" max="50" width="25" style="1" hidden="1" customWidth="1"/>
    <col min="51" max="51" width="25" style="1" hidden="1" customWidth="1"/>
    <col min="52" max="52" width="21.67" style="1" hidden="1" customWidth="1"/>
    <col min="53" max="53" width="19.17" style="1" hidden="1" customWidth="1"/>
    <col min="54" max="54" width="25" style="1" hidden="1" customWidth="1"/>
    <col min="55" max="55" width="21.67" style="1" hidden="1" customWidth="1"/>
    <col min="56" max="56" width="19.17" style="1" hidden="1" customWidth="1"/>
    <col min="57" max="57" width="66.5" style="1" customWidth="1"/>
    <col min="71" max="71" width="9.33" style="1" hidden="1"/>
    <col min="72" max="72" width="9.33" style="1" hidden="1"/>
    <col min="73" max="73" width="9.33" style="1" hidden="1"/>
    <col min="74" max="74" width="9.33" style="1" hidden="1"/>
    <col min="75" max="75" width="9.33" style="1" hidden="1"/>
    <col min="76" max="76" width="9.33" style="1" hidden="1"/>
    <col min="77" max="77" width="9.33" style="1" hidden="1"/>
    <col min="78" max="78" width="9.33" style="1" hidden="1"/>
    <col min="79" max="79" width="9.33" style="1" hidden="1"/>
    <col min="80" max="80" width="9.33" style="1" hidden="1"/>
    <col min="81" max="81" width="9.33" style="1" hidden="1"/>
    <col min="82" max="82" width="9.33" style="1" hidden="1"/>
    <col min="83" max="83" width="9.33" style="1" hidden="1"/>
    <col min="84" max="84" width="9.33" style="1" hidden="1"/>
    <col min="85" max="85" width="9.33" style="1" hidden="1"/>
    <col min="86" max="86" width="9.33" style="1" hidden="1"/>
    <col min="87" max="87" width="9.33" style="1" hidden="1"/>
    <col min="88" max="88" width="9.33" style="1" hidden="1"/>
    <col min="89" max="89" width="9.33" style="1" hidden="1"/>
    <col min="90" max="90" width="9.33" style="1" hidden="1"/>
    <col min="91" max="91" width="9.33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31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33</v>
      </c>
      <c r="AO17" s="19"/>
      <c r="AP17" s="19"/>
      <c r="AQ17" s="19"/>
      <c r="AR17" s="17"/>
      <c r="BE17" s="28"/>
      <c r="BS17" s="14" t="s">
        <v>34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36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37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38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39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40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41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42</v>
      </c>
      <c r="E29" s="44"/>
      <c r="F29" s="29" t="s">
        <v>43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44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45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46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47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48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49</v>
      </c>
      <c r="U35" s="51"/>
      <c r="V35" s="51"/>
      <c r="W35" s="51"/>
      <c r="X35" s="53" t="s">
        <v>50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51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52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53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54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53</v>
      </c>
      <c r="AI60" s="39"/>
      <c r="AJ60" s="39"/>
      <c r="AK60" s="39"/>
      <c r="AL60" s="39"/>
      <c r="AM60" s="61" t="s">
        <v>54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55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56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53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54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53</v>
      </c>
      <c r="AI75" s="39"/>
      <c r="AJ75" s="39"/>
      <c r="AK75" s="39"/>
      <c r="AL75" s="39"/>
      <c r="AM75" s="61" t="s">
        <v>54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57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ddborohradek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OVOSTAVBA DOMOVA DŮCHODCŮ Borohrádek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Borohrádek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31. 8. 2019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KRÁLOVÉHRADECKÝKRAJ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Jiří Vik Tepelná technika</v>
      </c>
      <c r="AN89" s="68"/>
      <c r="AO89" s="68"/>
      <c r="AP89" s="68"/>
      <c r="AQ89" s="37"/>
      <c r="AR89" s="41"/>
      <c r="AS89" s="78" t="s">
        <v>58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35</v>
      </c>
      <c r="AJ90" s="37"/>
      <c r="AK90" s="37"/>
      <c r="AL90" s="37"/>
      <c r="AM90" s="77" t="str">
        <f>IF(E20="","",E20)</f>
        <v>Jvik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59</v>
      </c>
      <c r="D92" s="91"/>
      <c r="E92" s="91"/>
      <c r="F92" s="91"/>
      <c r="G92" s="91"/>
      <c r="H92" s="92"/>
      <c r="I92" s="93" t="s">
        <v>60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61</v>
      </c>
      <c r="AH92" s="91"/>
      <c r="AI92" s="91"/>
      <c r="AJ92" s="91"/>
      <c r="AK92" s="91"/>
      <c r="AL92" s="91"/>
      <c r="AM92" s="91"/>
      <c r="AN92" s="93" t="s">
        <v>62</v>
      </c>
      <c r="AO92" s="91"/>
      <c r="AP92" s="95"/>
      <c r="AQ92" s="96" t="s">
        <v>63</v>
      </c>
      <c r="AR92" s="41"/>
      <c r="AS92" s="97" t="s">
        <v>64</v>
      </c>
      <c r="AT92" s="98" t="s">
        <v>65</v>
      </c>
      <c r="AU92" s="98" t="s">
        <v>66</v>
      </c>
      <c r="AV92" s="98" t="s">
        <v>67</v>
      </c>
      <c r="AW92" s="98" t="s">
        <v>68</v>
      </c>
      <c r="AX92" s="98" t="s">
        <v>69</v>
      </c>
      <c r="AY92" s="98" t="s">
        <v>70</v>
      </c>
      <c r="AZ92" s="98" t="s">
        <v>71</v>
      </c>
      <c r="BA92" s="98" t="s">
        <v>72</v>
      </c>
      <c r="BB92" s="98" t="s">
        <v>73</v>
      </c>
      <c r="BC92" s="98" t="s">
        <v>74</v>
      </c>
      <c r="BD92" s="99" t="s">
        <v>75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76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ROUND(SUM(AG95:AG96),2)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ROUND(SUM(AS95:AS96),2)</f>
        <v>0</v>
      </c>
      <c r="AT94" s="111">
        <f>ROUND(SUM(AV94:AW94),2)</f>
        <v>0</v>
      </c>
      <c r="AU94" s="112">
        <f>ROUND(SUM(AU95:AU96),5)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ROUND(SUM(AZ95:AZ96),2)</f>
        <v>0</v>
      </c>
      <c r="BA94" s="111">
        <f>ROUND(SUM(BA95:BA96),2)</f>
        <v>0</v>
      </c>
      <c r="BB94" s="111">
        <f>ROUND(SUM(BB95:BB96),2)</f>
        <v>0</v>
      </c>
      <c r="BC94" s="111">
        <f>ROUND(SUM(BC95:BC96),2)</f>
        <v>0</v>
      </c>
      <c r="BD94" s="113">
        <f>ROUND(SUM(BD95:BD96),2)</f>
        <v>0</v>
      </c>
      <c r="BE94" s="6"/>
      <c r="BS94" s="114" t="s">
        <v>77</v>
      </c>
      <c r="BT94" s="114" t="s">
        <v>78</v>
      </c>
      <c r="BU94" s="115" t="s">
        <v>79</v>
      </c>
      <c r="BV94" s="114" t="s">
        <v>80</v>
      </c>
      <c r="BW94" s="114" t="s">
        <v>5</v>
      </c>
      <c r="BX94" s="114" t="s">
        <v>81</v>
      </c>
      <c r="CL94" s="114" t="s">
        <v>1</v>
      </c>
    </row>
    <row r="95" s="7" customFormat="1" ht="27" customHeight="1">
      <c r="A95" s="116" t="s">
        <v>82</v>
      </c>
      <c r="B95" s="117"/>
      <c r="C95" s="118"/>
      <c r="D95" s="119" t="s">
        <v>83</v>
      </c>
      <c r="E95" s="119"/>
      <c r="F95" s="119"/>
      <c r="G95" s="119"/>
      <c r="H95" s="119"/>
      <c r="I95" s="120"/>
      <c r="J95" s="119" t="s">
        <v>84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'ddborohradek1 - zařízení ...'!J30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85</v>
      </c>
      <c r="AR95" s="123"/>
      <c r="AS95" s="124">
        <v>0</v>
      </c>
      <c r="AT95" s="125">
        <f>ROUND(SUM(AV95:AW95),2)</f>
        <v>0</v>
      </c>
      <c r="AU95" s="126">
        <f>'ddborohradek1 - zařízení ...'!P124</f>
        <v>0</v>
      </c>
      <c r="AV95" s="125">
        <f>'ddborohradek1 - zařízení ...'!J33</f>
        <v>0</v>
      </c>
      <c r="AW95" s="125">
        <f>'ddborohradek1 - zařízení ...'!J34</f>
        <v>0</v>
      </c>
      <c r="AX95" s="125">
        <f>'ddborohradek1 - zařízení ...'!J35</f>
        <v>0</v>
      </c>
      <c r="AY95" s="125">
        <f>'ddborohradek1 - zařízení ...'!J36</f>
        <v>0</v>
      </c>
      <c r="AZ95" s="125">
        <f>'ddborohradek1 - zařízení ...'!F33</f>
        <v>0</v>
      </c>
      <c r="BA95" s="125">
        <f>'ddborohradek1 - zařízení ...'!F34</f>
        <v>0</v>
      </c>
      <c r="BB95" s="125">
        <f>'ddborohradek1 - zařízení ...'!F35</f>
        <v>0</v>
      </c>
      <c r="BC95" s="125">
        <f>'ddborohradek1 - zařízení ...'!F36</f>
        <v>0</v>
      </c>
      <c r="BD95" s="127">
        <f>'ddborohradek1 - zařízení ...'!F37</f>
        <v>0</v>
      </c>
      <c r="BE95" s="7"/>
      <c r="BT95" s="128" t="s">
        <v>86</v>
      </c>
      <c r="BV95" s="128" t="s">
        <v>80</v>
      </c>
      <c r="BW95" s="128" t="s">
        <v>87</v>
      </c>
      <c r="BX95" s="128" t="s">
        <v>5</v>
      </c>
      <c r="CL95" s="128" t="s">
        <v>1</v>
      </c>
      <c r="CM95" s="128" t="s">
        <v>88</v>
      </c>
    </row>
    <row r="96" s="7" customFormat="1" ht="27" customHeight="1">
      <c r="A96" s="116" t="s">
        <v>82</v>
      </c>
      <c r="B96" s="117"/>
      <c r="C96" s="118"/>
      <c r="D96" s="119" t="s">
        <v>89</v>
      </c>
      <c r="E96" s="119"/>
      <c r="F96" s="119"/>
      <c r="G96" s="119"/>
      <c r="H96" s="119"/>
      <c r="I96" s="120"/>
      <c r="J96" s="119" t="s">
        <v>90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'ddborohradek2 - přípojka ...'!J30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85</v>
      </c>
      <c r="AR96" s="123"/>
      <c r="AS96" s="129">
        <v>0</v>
      </c>
      <c r="AT96" s="130">
        <f>ROUND(SUM(AV96:AW96),2)</f>
        <v>0</v>
      </c>
      <c r="AU96" s="131">
        <f>'ddborohradek2 - přípojka ...'!P132</f>
        <v>0</v>
      </c>
      <c r="AV96" s="130">
        <f>'ddborohradek2 - přípojka ...'!J33</f>
        <v>0</v>
      </c>
      <c r="AW96" s="130">
        <f>'ddborohradek2 - přípojka ...'!J34</f>
        <v>0</v>
      </c>
      <c r="AX96" s="130">
        <f>'ddborohradek2 - přípojka ...'!J35</f>
        <v>0</v>
      </c>
      <c r="AY96" s="130">
        <f>'ddborohradek2 - přípojka ...'!J36</f>
        <v>0</v>
      </c>
      <c r="AZ96" s="130">
        <f>'ddborohradek2 - přípojka ...'!F33</f>
        <v>0</v>
      </c>
      <c r="BA96" s="130">
        <f>'ddborohradek2 - přípojka ...'!F34</f>
        <v>0</v>
      </c>
      <c r="BB96" s="130">
        <f>'ddborohradek2 - přípojka ...'!F35</f>
        <v>0</v>
      </c>
      <c r="BC96" s="130">
        <f>'ddborohradek2 - přípojka ...'!F36</f>
        <v>0</v>
      </c>
      <c r="BD96" s="132">
        <f>'ddborohradek2 - přípojka ...'!F37</f>
        <v>0</v>
      </c>
      <c r="BE96" s="7"/>
      <c r="BT96" s="128" t="s">
        <v>86</v>
      </c>
      <c r="BV96" s="128" t="s">
        <v>80</v>
      </c>
      <c r="BW96" s="128" t="s">
        <v>91</v>
      </c>
      <c r="BX96" s="128" t="s">
        <v>5</v>
      </c>
      <c r="CL96" s="128" t="s">
        <v>1</v>
      </c>
      <c r="CM96" s="128" t="s">
        <v>88</v>
      </c>
    </row>
    <row r="97" s="2" customFormat="1" ht="30" customHeight="1">
      <c r="A97" s="35"/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7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F97" s="37"/>
      <c r="AG97" s="37"/>
      <c r="AH97" s="37"/>
      <c r="AI97" s="37"/>
      <c r="AJ97" s="37"/>
      <c r="AK97" s="37"/>
      <c r="AL97" s="37"/>
      <c r="AM97" s="37"/>
      <c r="AN97" s="37"/>
      <c r="AO97" s="37"/>
      <c r="AP97" s="37"/>
      <c r="AQ97" s="37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  <row r="98" s="2" customFormat="1" ht="6.96" customHeight="1">
      <c r="A98" s="35"/>
      <c r="B98" s="63"/>
      <c r="C98" s="64"/>
      <c r="D98" s="64"/>
      <c r="E98" s="64"/>
      <c r="F98" s="64"/>
      <c r="G98" s="64"/>
      <c r="H98" s="64"/>
      <c r="I98" s="64"/>
      <c r="J98" s="64"/>
      <c r="K98" s="64"/>
      <c r="L98" s="64"/>
      <c r="M98" s="64"/>
      <c r="N98" s="64"/>
      <c r="O98" s="64"/>
      <c r="P98" s="64"/>
      <c r="Q98" s="64"/>
      <c r="R98" s="64"/>
      <c r="S98" s="64"/>
      <c r="T98" s="64"/>
      <c r="U98" s="64"/>
      <c r="V98" s="64"/>
      <c r="W98" s="64"/>
      <c r="X98" s="64"/>
      <c r="Y98" s="64"/>
      <c r="Z98" s="64"/>
      <c r="AA98" s="64"/>
      <c r="AB98" s="64"/>
      <c r="AC98" s="64"/>
      <c r="AD98" s="64"/>
      <c r="AE98" s="64"/>
      <c r="AF98" s="64"/>
      <c r="AG98" s="64"/>
      <c r="AH98" s="64"/>
      <c r="AI98" s="64"/>
      <c r="AJ98" s="64"/>
      <c r="AK98" s="64"/>
      <c r="AL98" s="64"/>
      <c r="AM98" s="64"/>
      <c r="AN98" s="64"/>
      <c r="AO98" s="64"/>
      <c r="AP98" s="64"/>
      <c r="AQ98" s="64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</sheetData>
  <sheetProtection sheet="1" formatColumns="0" formatRows="0" objects="1" scenarios="1" spinCount="100000" saltValue="VsUzL/A0UdAznh0zde7/QW/tv+dfRZ0XeBSBo0EzI1dCKjyyB7FODFC8JZCn09JAM7KAQhP8/4iY9JNEuwWvzg==" hashValue="syjqNzVci2038d4UZEnCOcFQC6uoWqJtXE7hGwg88qpC5Fn3AVEheqb91lQNr048D7/JC1rU0T5GgmmfOi6NZA==" algorithmName="SHA-512" password="CC3D"/>
  <mergeCells count="46"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89:AT91"/>
    <mergeCell ref="AM90:AP90"/>
    <mergeCell ref="L85:AO85"/>
    <mergeCell ref="AM87:AN87"/>
    <mergeCell ref="AM89:AP8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</mergeCells>
  <hyperlinks>
    <hyperlink ref="A95" location="'ddborohradek1 - zařízení ...'!C2" display="/"/>
    <hyperlink ref="A96" location="'ddborohradek2 - přípojka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3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87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88</v>
      </c>
    </row>
    <row r="4" s="1" customFormat="1" ht="24.96" customHeight="1">
      <c r="B4" s="17"/>
      <c r="D4" s="137" t="s">
        <v>92</v>
      </c>
      <c r="I4" s="133"/>
      <c r="L4" s="17"/>
      <c r="M4" s="138" t="s">
        <v>10</v>
      </c>
      <c r="AT4" s="14" t="s">
        <v>4</v>
      </c>
    </row>
    <row r="5" s="1" customFormat="1" ht="6.96" customHeight="1">
      <c r="B5" s="17"/>
      <c r="I5" s="133"/>
      <c r="L5" s="17"/>
    </row>
    <row r="6" s="1" customFormat="1" ht="12" customHeight="1">
      <c r="B6" s="17"/>
      <c r="D6" s="139" t="s">
        <v>16</v>
      </c>
      <c r="I6" s="133"/>
      <c r="L6" s="17"/>
    </row>
    <row r="7" s="1" customFormat="1" ht="16.5" customHeight="1">
      <c r="B7" s="17"/>
      <c r="E7" s="140" t="str">
        <f>'Rekapitulace stavby'!K6</f>
        <v>OVOSTAVBA DOMOVA DŮCHODCŮ Borohrádek</v>
      </c>
      <c r="F7" s="139"/>
      <c r="G7" s="139"/>
      <c r="H7" s="139"/>
      <c r="I7" s="133"/>
      <c r="L7" s="17"/>
    </row>
    <row r="8" s="2" customFormat="1" ht="12" customHeight="1">
      <c r="A8" s="35"/>
      <c r="B8" s="41"/>
      <c r="C8" s="35"/>
      <c r="D8" s="139" t="s">
        <v>93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2" t="s">
        <v>94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9" t="s">
        <v>18</v>
      </c>
      <c r="E11" s="35"/>
      <c r="F11" s="143" t="s">
        <v>1</v>
      </c>
      <c r="G11" s="35"/>
      <c r="H11" s="35"/>
      <c r="I11" s="144" t="s">
        <v>19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20</v>
      </c>
      <c r="E12" s="35"/>
      <c r="F12" s="143" t="s">
        <v>21</v>
      </c>
      <c r="G12" s="35"/>
      <c r="H12" s="35"/>
      <c r="I12" s="144" t="s">
        <v>22</v>
      </c>
      <c r="J12" s="145" t="str">
        <f>'Rekapitulace stavby'!AN8</f>
        <v>31. 8. 2019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24</v>
      </c>
      <c r="E14" s="35"/>
      <c r="F14" s="35"/>
      <c r="G14" s="35"/>
      <c r="H14" s="35"/>
      <c r="I14" s="144" t="s">
        <v>25</v>
      </c>
      <c r="J14" s="143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3" t="s">
        <v>26</v>
      </c>
      <c r="F15" s="35"/>
      <c r="G15" s="35"/>
      <c r="H15" s="35"/>
      <c r="I15" s="144" t="s">
        <v>27</v>
      </c>
      <c r="J15" s="143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9" t="s">
        <v>28</v>
      </c>
      <c r="E17" s="35"/>
      <c r="F17" s="35"/>
      <c r="G17" s="35"/>
      <c r="H17" s="35"/>
      <c r="I17" s="144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3"/>
      <c r="G18" s="143"/>
      <c r="H18" s="143"/>
      <c r="I18" s="144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9" t="s">
        <v>30</v>
      </c>
      <c r="E20" s="35"/>
      <c r="F20" s="35"/>
      <c r="G20" s="35"/>
      <c r="H20" s="35"/>
      <c r="I20" s="144" t="s">
        <v>25</v>
      </c>
      <c r="J20" s="143" t="s">
        <v>31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3" t="s">
        <v>32</v>
      </c>
      <c r="F21" s="35"/>
      <c r="G21" s="35"/>
      <c r="H21" s="35"/>
      <c r="I21" s="144" t="s">
        <v>27</v>
      </c>
      <c r="J21" s="143" t="s">
        <v>33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9" t="s">
        <v>35</v>
      </c>
      <c r="E23" s="35"/>
      <c r="F23" s="35"/>
      <c r="G23" s="35"/>
      <c r="H23" s="35"/>
      <c r="I23" s="144" t="s">
        <v>25</v>
      </c>
      <c r="J23" s="143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3" t="s">
        <v>36</v>
      </c>
      <c r="F24" s="35"/>
      <c r="G24" s="35"/>
      <c r="H24" s="35"/>
      <c r="I24" s="144" t="s">
        <v>27</v>
      </c>
      <c r="J24" s="143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9" t="s">
        <v>37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38</v>
      </c>
      <c r="E30" s="35"/>
      <c r="F30" s="35"/>
      <c r="G30" s="35"/>
      <c r="H30" s="35"/>
      <c r="I30" s="141"/>
      <c r="J30" s="154">
        <f>ROUND(J124,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40</v>
      </c>
      <c r="G32" s="35"/>
      <c r="H32" s="35"/>
      <c r="I32" s="156" t="s">
        <v>39</v>
      </c>
      <c r="J32" s="155" t="s">
        <v>41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7" t="s">
        <v>42</v>
      </c>
      <c r="E33" s="139" t="s">
        <v>43</v>
      </c>
      <c r="F33" s="158">
        <f>ROUND((SUM(BE124:BE233)),  2)</f>
        <v>0</v>
      </c>
      <c r="G33" s="35"/>
      <c r="H33" s="35"/>
      <c r="I33" s="159">
        <v>0.20999999999999999</v>
      </c>
      <c r="J33" s="158">
        <f>ROUND(((SUM(BE124:BE233))*I33),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9" t="s">
        <v>44</v>
      </c>
      <c r="F34" s="158">
        <f>ROUND((SUM(BF124:BF233)),  2)</f>
        <v>0</v>
      </c>
      <c r="G34" s="35"/>
      <c r="H34" s="35"/>
      <c r="I34" s="159">
        <v>0.14999999999999999</v>
      </c>
      <c r="J34" s="158">
        <f>ROUND(((SUM(BF124:BF233))*I34),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45</v>
      </c>
      <c r="F35" s="158">
        <f>ROUND((SUM(BG124:BG233)),  2)</f>
        <v>0</v>
      </c>
      <c r="G35" s="35"/>
      <c r="H35" s="35"/>
      <c r="I35" s="159">
        <v>0.20999999999999999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46</v>
      </c>
      <c r="F36" s="158">
        <f>ROUND((SUM(BH124:BH233)),  2)</f>
        <v>0</v>
      </c>
      <c r="G36" s="35"/>
      <c r="H36" s="35"/>
      <c r="I36" s="159">
        <v>0.14999999999999999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47</v>
      </c>
      <c r="F37" s="158">
        <f>ROUND((SUM(BI124:BI233)),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0"/>
      <c r="D39" s="161" t="s">
        <v>48</v>
      </c>
      <c r="E39" s="162"/>
      <c r="F39" s="162"/>
      <c r="G39" s="163" t="s">
        <v>49</v>
      </c>
      <c r="H39" s="164" t="s">
        <v>50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33"/>
      <c r="L41" s="17"/>
    </row>
    <row r="42" s="1" customFormat="1" ht="14.4" customHeight="1">
      <c r="B42" s="17"/>
      <c r="I42" s="133"/>
      <c r="L42" s="17"/>
    </row>
    <row r="43" s="1" customFormat="1" ht="14.4" customHeight="1">
      <c r="B43" s="17"/>
      <c r="I43" s="133"/>
      <c r="L43" s="17"/>
    </row>
    <row r="44" s="1" customFormat="1" ht="14.4" customHeight="1">
      <c r="B44" s="17"/>
      <c r="I44" s="133"/>
      <c r="L44" s="17"/>
    </row>
    <row r="45" s="1" customFormat="1" ht="14.4" customHeight="1">
      <c r="B45" s="17"/>
      <c r="I45" s="133"/>
      <c r="L45" s="17"/>
    </row>
    <row r="46" s="1" customFormat="1" ht="14.4" customHeight="1">
      <c r="B46" s="17"/>
      <c r="I46" s="133"/>
      <c r="L46" s="17"/>
    </row>
    <row r="47" s="1" customFormat="1" ht="14.4" customHeight="1">
      <c r="B47" s="17"/>
      <c r="I47" s="133"/>
      <c r="L47" s="17"/>
    </row>
    <row r="48" s="1" customFormat="1" ht="14.4" customHeight="1">
      <c r="B48" s="17"/>
      <c r="I48" s="133"/>
      <c r="L48" s="17"/>
    </row>
    <row r="49" s="1" customFormat="1" ht="14.4" customHeight="1">
      <c r="B49" s="17"/>
      <c r="I49" s="133"/>
      <c r="L49" s="17"/>
    </row>
    <row r="50" s="2" customFormat="1" ht="14.4" customHeight="1">
      <c r="B50" s="60"/>
      <c r="D50" s="168" t="s">
        <v>51</v>
      </c>
      <c r="E50" s="169"/>
      <c r="F50" s="169"/>
      <c r="G50" s="168" t="s">
        <v>52</v>
      </c>
      <c r="H50" s="169"/>
      <c r="I50" s="170"/>
      <c r="J50" s="169"/>
      <c r="K50" s="16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53</v>
      </c>
      <c r="E61" s="172"/>
      <c r="F61" s="173" t="s">
        <v>54</v>
      </c>
      <c r="G61" s="171" t="s">
        <v>53</v>
      </c>
      <c r="H61" s="172"/>
      <c r="I61" s="174"/>
      <c r="J61" s="175" t="s">
        <v>54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8" t="s">
        <v>55</v>
      </c>
      <c r="E65" s="176"/>
      <c r="F65" s="176"/>
      <c r="G65" s="168" t="s">
        <v>56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53</v>
      </c>
      <c r="E76" s="172"/>
      <c r="F76" s="173" t="s">
        <v>54</v>
      </c>
      <c r="G76" s="171" t="s">
        <v>53</v>
      </c>
      <c r="H76" s="172"/>
      <c r="I76" s="174"/>
      <c r="J76" s="175" t="s">
        <v>54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95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4" t="str">
        <f>E7</f>
        <v>OVOSTAVBA DOMOVA DŮCHODCŮ Borohrádek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93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ddborohradek1 - zařízení pro vytápění staveb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Borohrádek</v>
      </c>
      <c r="G89" s="37"/>
      <c r="H89" s="37"/>
      <c r="I89" s="144" t="s">
        <v>22</v>
      </c>
      <c r="J89" s="76" t="str">
        <f>IF(J12="","",J12)</f>
        <v>31. 8. 2019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7.9" customHeight="1">
      <c r="A91" s="35"/>
      <c r="B91" s="36"/>
      <c r="C91" s="29" t="s">
        <v>24</v>
      </c>
      <c r="D91" s="37"/>
      <c r="E91" s="37"/>
      <c r="F91" s="24" t="str">
        <f>E15</f>
        <v>KRÁLOVÉHRADECKÝKRAJ</v>
      </c>
      <c r="G91" s="37"/>
      <c r="H91" s="37"/>
      <c r="I91" s="144" t="s">
        <v>30</v>
      </c>
      <c r="J91" s="33" t="str">
        <f>E21</f>
        <v>Jiří Vik Tepelná technika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144" t="s">
        <v>35</v>
      </c>
      <c r="J92" s="33" t="str">
        <f>E24</f>
        <v>Jvik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96</v>
      </c>
      <c r="D94" s="186"/>
      <c r="E94" s="186"/>
      <c r="F94" s="186"/>
      <c r="G94" s="186"/>
      <c r="H94" s="186"/>
      <c r="I94" s="187"/>
      <c r="J94" s="188" t="s">
        <v>97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9" t="s">
        <v>98</v>
      </c>
      <c r="D96" s="37"/>
      <c r="E96" s="37"/>
      <c r="F96" s="37"/>
      <c r="G96" s="37"/>
      <c r="H96" s="37"/>
      <c r="I96" s="141"/>
      <c r="J96" s="107">
        <f>J124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99</v>
      </c>
    </row>
    <row r="97" s="9" customFormat="1" ht="24.96" customHeight="1">
      <c r="A97" s="9"/>
      <c r="B97" s="190"/>
      <c r="C97" s="191"/>
      <c r="D97" s="192" t="s">
        <v>100</v>
      </c>
      <c r="E97" s="193"/>
      <c r="F97" s="193"/>
      <c r="G97" s="193"/>
      <c r="H97" s="193"/>
      <c r="I97" s="194"/>
      <c r="J97" s="195">
        <f>J125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101</v>
      </c>
      <c r="E98" s="200"/>
      <c r="F98" s="200"/>
      <c r="G98" s="200"/>
      <c r="H98" s="200"/>
      <c r="I98" s="201"/>
      <c r="J98" s="202">
        <f>J126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98"/>
      <c r="D99" s="199" t="s">
        <v>102</v>
      </c>
      <c r="E99" s="200"/>
      <c r="F99" s="200"/>
      <c r="G99" s="200"/>
      <c r="H99" s="200"/>
      <c r="I99" s="201"/>
      <c r="J99" s="202">
        <f>J135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7"/>
      <c r="C100" s="198"/>
      <c r="D100" s="199" t="s">
        <v>103</v>
      </c>
      <c r="E100" s="200"/>
      <c r="F100" s="200"/>
      <c r="G100" s="200"/>
      <c r="H100" s="200"/>
      <c r="I100" s="201"/>
      <c r="J100" s="202">
        <f>J157</f>
        <v>0</v>
      </c>
      <c r="K100" s="198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98"/>
      <c r="D101" s="199" t="s">
        <v>104</v>
      </c>
      <c r="E101" s="200"/>
      <c r="F101" s="200"/>
      <c r="G101" s="200"/>
      <c r="H101" s="200"/>
      <c r="I101" s="201"/>
      <c r="J101" s="202">
        <f>J181</f>
        <v>0</v>
      </c>
      <c r="K101" s="198"/>
      <c r="L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7"/>
      <c r="C102" s="198"/>
      <c r="D102" s="199" t="s">
        <v>105</v>
      </c>
      <c r="E102" s="200"/>
      <c r="F102" s="200"/>
      <c r="G102" s="200"/>
      <c r="H102" s="200"/>
      <c r="I102" s="201"/>
      <c r="J102" s="202">
        <f>J207</f>
        <v>0</v>
      </c>
      <c r="K102" s="198"/>
      <c r="L102" s="20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7"/>
      <c r="C103" s="198"/>
      <c r="D103" s="199" t="s">
        <v>106</v>
      </c>
      <c r="E103" s="200"/>
      <c r="F103" s="200"/>
      <c r="G103" s="200"/>
      <c r="H103" s="200"/>
      <c r="I103" s="201"/>
      <c r="J103" s="202">
        <f>J227</f>
        <v>0</v>
      </c>
      <c r="K103" s="198"/>
      <c r="L103" s="20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90"/>
      <c r="C104" s="191"/>
      <c r="D104" s="192" t="s">
        <v>107</v>
      </c>
      <c r="E104" s="193"/>
      <c r="F104" s="193"/>
      <c r="G104" s="193"/>
      <c r="H104" s="193"/>
      <c r="I104" s="194"/>
      <c r="J104" s="195">
        <f>J230</f>
        <v>0</v>
      </c>
      <c r="K104" s="191"/>
      <c r="L104" s="196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5"/>
      <c r="B105" s="36"/>
      <c r="C105" s="37"/>
      <c r="D105" s="37"/>
      <c r="E105" s="37"/>
      <c r="F105" s="37"/>
      <c r="G105" s="37"/>
      <c r="H105" s="37"/>
      <c r="I105" s="141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63"/>
      <c r="C106" s="64"/>
      <c r="D106" s="64"/>
      <c r="E106" s="64"/>
      <c r="F106" s="64"/>
      <c r="G106" s="64"/>
      <c r="H106" s="64"/>
      <c r="I106" s="180"/>
      <c r="J106" s="64"/>
      <c r="K106" s="64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65"/>
      <c r="C110" s="66"/>
      <c r="D110" s="66"/>
      <c r="E110" s="66"/>
      <c r="F110" s="66"/>
      <c r="G110" s="66"/>
      <c r="H110" s="66"/>
      <c r="I110" s="183"/>
      <c r="J110" s="66"/>
      <c r="K110" s="66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108</v>
      </c>
      <c r="D111" s="37"/>
      <c r="E111" s="37"/>
      <c r="F111" s="37"/>
      <c r="G111" s="37"/>
      <c r="H111" s="37"/>
      <c r="I111" s="141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141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7"/>
      <c r="E113" s="37"/>
      <c r="F113" s="37"/>
      <c r="G113" s="37"/>
      <c r="H113" s="37"/>
      <c r="I113" s="141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184" t="str">
        <f>E7</f>
        <v>OVOSTAVBA DOMOVA DŮCHODCŮ Borohrádek</v>
      </c>
      <c r="F114" s="29"/>
      <c r="G114" s="29"/>
      <c r="H114" s="29"/>
      <c r="I114" s="141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93</v>
      </c>
      <c r="D115" s="37"/>
      <c r="E115" s="37"/>
      <c r="F115" s="37"/>
      <c r="G115" s="37"/>
      <c r="H115" s="37"/>
      <c r="I115" s="141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7"/>
      <c r="D116" s="37"/>
      <c r="E116" s="73" t="str">
        <f>E9</f>
        <v>ddborohradek1 - zařízení pro vytápění staveb</v>
      </c>
      <c r="F116" s="37"/>
      <c r="G116" s="37"/>
      <c r="H116" s="37"/>
      <c r="I116" s="141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141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20</v>
      </c>
      <c r="D118" s="37"/>
      <c r="E118" s="37"/>
      <c r="F118" s="24" t="str">
        <f>F12</f>
        <v>Borohrádek</v>
      </c>
      <c r="G118" s="37"/>
      <c r="H118" s="37"/>
      <c r="I118" s="144" t="s">
        <v>22</v>
      </c>
      <c r="J118" s="76" t="str">
        <f>IF(J12="","",J12)</f>
        <v>31. 8. 2019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141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27.9" customHeight="1">
      <c r="A120" s="35"/>
      <c r="B120" s="36"/>
      <c r="C120" s="29" t="s">
        <v>24</v>
      </c>
      <c r="D120" s="37"/>
      <c r="E120" s="37"/>
      <c r="F120" s="24" t="str">
        <f>E15</f>
        <v>KRÁLOVÉHRADECKÝKRAJ</v>
      </c>
      <c r="G120" s="37"/>
      <c r="H120" s="37"/>
      <c r="I120" s="144" t="s">
        <v>30</v>
      </c>
      <c r="J120" s="33" t="str">
        <f>E21</f>
        <v>Jiří Vik Tepelná technika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28</v>
      </c>
      <c r="D121" s="37"/>
      <c r="E121" s="37"/>
      <c r="F121" s="24" t="str">
        <f>IF(E18="","",E18)</f>
        <v>Vyplň údaj</v>
      </c>
      <c r="G121" s="37"/>
      <c r="H121" s="37"/>
      <c r="I121" s="144" t="s">
        <v>35</v>
      </c>
      <c r="J121" s="33" t="str">
        <f>E24</f>
        <v>Jvik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7"/>
      <c r="D122" s="37"/>
      <c r="E122" s="37"/>
      <c r="F122" s="37"/>
      <c r="G122" s="37"/>
      <c r="H122" s="37"/>
      <c r="I122" s="141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204"/>
      <c r="B123" s="205"/>
      <c r="C123" s="206" t="s">
        <v>109</v>
      </c>
      <c r="D123" s="207" t="s">
        <v>63</v>
      </c>
      <c r="E123" s="207" t="s">
        <v>59</v>
      </c>
      <c r="F123" s="207" t="s">
        <v>60</v>
      </c>
      <c r="G123" s="207" t="s">
        <v>110</v>
      </c>
      <c r="H123" s="207" t="s">
        <v>111</v>
      </c>
      <c r="I123" s="208" t="s">
        <v>112</v>
      </c>
      <c r="J123" s="209" t="s">
        <v>97</v>
      </c>
      <c r="K123" s="210" t="s">
        <v>113</v>
      </c>
      <c r="L123" s="211"/>
      <c r="M123" s="97" t="s">
        <v>1</v>
      </c>
      <c r="N123" s="98" t="s">
        <v>42</v>
      </c>
      <c r="O123" s="98" t="s">
        <v>114</v>
      </c>
      <c r="P123" s="98" t="s">
        <v>115</v>
      </c>
      <c r="Q123" s="98" t="s">
        <v>116</v>
      </c>
      <c r="R123" s="98" t="s">
        <v>117</v>
      </c>
      <c r="S123" s="98" t="s">
        <v>118</v>
      </c>
      <c r="T123" s="99" t="s">
        <v>119</v>
      </c>
      <c r="U123" s="204"/>
      <c r="V123" s="204"/>
      <c r="W123" s="204"/>
      <c r="X123" s="204"/>
      <c r="Y123" s="204"/>
      <c r="Z123" s="204"/>
      <c r="AA123" s="204"/>
      <c r="AB123" s="204"/>
      <c r="AC123" s="204"/>
      <c r="AD123" s="204"/>
      <c r="AE123" s="204"/>
    </row>
    <row r="124" s="2" customFormat="1" ht="22.8" customHeight="1">
      <c r="A124" s="35"/>
      <c r="B124" s="36"/>
      <c r="C124" s="104" t="s">
        <v>120</v>
      </c>
      <c r="D124" s="37"/>
      <c r="E124" s="37"/>
      <c r="F124" s="37"/>
      <c r="G124" s="37"/>
      <c r="H124" s="37"/>
      <c r="I124" s="141"/>
      <c r="J124" s="212">
        <f>BK124</f>
        <v>0</v>
      </c>
      <c r="K124" s="37"/>
      <c r="L124" s="41"/>
      <c r="M124" s="100"/>
      <c r="N124" s="213"/>
      <c r="O124" s="101"/>
      <c r="P124" s="214">
        <f>P125+P230</f>
        <v>0</v>
      </c>
      <c r="Q124" s="101"/>
      <c r="R124" s="214">
        <f>R125+R230</f>
        <v>4.4424900000000012</v>
      </c>
      <c r="S124" s="101"/>
      <c r="T124" s="215">
        <f>T125+T230</f>
        <v>0.042000000000000003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77</v>
      </c>
      <c r="AU124" s="14" t="s">
        <v>99</v>
      </c>
      <c r="BK124" s="216">
        <f>BK125+BK230</f>
        <v>0</v>
      </c>
    </row>
    <row r="125" s="12" customFormat="1" ht="25.92" customHeight="1">
      <c r="A125" s="12"/>
      <c r="B125" s="217"/>
      <c r="C125" s="218"/>
      <c r="D125" s="219" t="s">
        <v>77</v>
      </c>
      <c r="E125" s="220" t="s">
        <v>121</v>
      </c>
      <c r="F125" s="220" t="s">
        <v>122</v>
      </c>
      <c r="G125" s="218"/>
      <c r="H125" s="218"/>
      <c r="I125" s="221"/>
      <c r="J125" s="222">
        <f>BK125</f>
        <v>0</v>
      </c>
      <c r="K125" s="218"/>
      <c r="L125" s="223"/>
      <c r="M125" s="224"/>
      <c r="N125" s="225"/>
      <c r="O125" s="225"/>
      <c r="P125" s="226">
        <f>P126+P135+P157+P181+P207+P227</f>
        <v>0</v>
      </c>
      <c r="Q125" s="225"/>
      <c r="R125" s="226">
        <f>R126+R135+R157+R181+R207+R227</f>
        <v>4.4424900000000012</v>
      </c>
      <c r="S125" s="225"/>
      <c r="T125" s="227">
        <f>T126+T135+T157+T181+T207+T227</f>
        <v>0.042000000000000003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28" t="s">
        <v>88</v>
      </c>
      <c r="AT125" s="229" t="s">
        <v>77</v>
      </c>
      <c r="AU125" s="229" t="s">
        <v>78</v>
      </c>
      <c r="AY125" s="228" t="s">
        <v>123</v>
      </c>
      <c r="BK125" s="230">
        <f>BK126+BK135+BK157+BK181+BK207+BK227</f>
        <v>0</v>
      </c>
    </row>
    <row r="126" s="12" customFormat="1" ht="22.8" customHeight="1">
      <c r="A126" s="12"/>
      <c r="B126" s="217"/>
      <c r="C126" s="218"/>
      <c r="D126" s="219" t="s">
        <v>77</v>
      </c>
      <c r="E126" s="231" t="s">
        <v>124</v>
      </c>
      <c r="F126" s="231" t="s">
        <v>125</v>
      </c>
      <c r="G126" s="218"/>
      <c r="H126" s="218"/>
      <c r="I126" s="221"/>
      <c r="J126" s="232">
        <f>BK126</f>
        <v>0</v>
      </c>
      <c r="K126" s="218"/>
      <c r="L126" s="223"/>
      <c r="M126" s="224"/>
      <c r="N126" s="225"/>
      <c r="O126" s="225"/>
      <c r="P126" s="226">
        <f>SUM(P127:P134)</f>
        <v>0</v>
      </c>
      <c r="Q126" s="225"/>
      <c r="R126" s="226">
        <f>SUM(R127:R134)</f>
        <v>0.40634999999999999</v>
      </c>
      <c r="S126" s="225"/>
      <c r="T126" s="227">
        <f>SUM(T127:T134)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28" t="s">
        <v>88</v>
      </c>
      <c r="AT126" s="229" t="s">
        <v>77</v>
      </c>
      <c r="AU126" s="229" t="s">
        <v>86</v>
      </c>
      <c r="AY126" s="228" t="s">
        <v>123</v>
      </c>
      <c r="BK126" s="230">
        <f>SUM(BK127:BK134)</f>
        <v>0</v>
      </c>
    </row>
    <row r="127" s="2" customFormat="1" ht="24" customHeight="1">
      <c r="A127" s="35"/>
      <c r="B127" s="36"/>
      <c r="C127" s="233" t="s">
        <v>126</v>
      </c>
      <c r="D127" s="233" t="s">
        <v>127</v>
      </c>
      <c r="E127" s="234" t="s">
        <v>128</v>
      </c>
      <c r="F127" s="235" t="s">
        <v>129</v>
      </c>
      <c r="G127" s="236" t="s">
        <v>130</v>
      </c>
      <c r="H127" s="237">
        <v>6</v>
      </c>
      <c r="I127" s="238"/>
      <c r="J127" s="239">
        <f>ROUND(I127*H127,2)</f>
        <v>0</v>
      </c>
      <c r="K127" s="240"/>
      <c r="L127" s="41"/>
      <c r="M127" s="241" t="s">
        <v>1</v>
      </c>
      <c r="N127" s="242" t="s">
        <v>43</v>
      </c>
      <c r="O127" s="88"/>
      <c r="P127" s="243">
        <f>O127*H127</f>
        <v>0</v>
      </c>
      <c r="Q127" s="243">
        <v>0.00072000000000000005</v>
      </c>
      <c r="R127" s="243">
        <f>Q127*H127</f>
        <v>0.0043200000000000001</v>
      </c>
      <c r="S127" s="243">
        <v>0</v>
      </c>
      <c r="T127" s="244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45" t="s">
        <v>131</v>
      </c>
      <c r="AT127" s="245" t="s">
        <v>127</v>
      </c>
      <c r="AU127" s="245" t="s">
        <v>88</v>
      </c>
      <c r="AY127" s="14" t="s">
        <v>123</v>
      </c>
      <c r="BE127" s="246">
        <f>IF(N127="základní",J127,0)</f>
        <v>0</v>
      </c>
      <c r="BF127" s="246">
        <f>IF(N127="snížená",J127,0)</f>
        <v>0</v>
      </c>
      <c r="BG127" s="246">
        <f>IF(N127="zákl. přenesená",J127,0)</f>
        <v>0</v>
      </c>
      <c r="BH127" s="246">
        <f>IF(N127="sníž. přenesená",J127,0)</f>
        <v>0</v>
      </c>
      <c r="BI127" s="246">
        <f>IF(N127="nulová",J127,0)</f>
        <v>0</v>
      </c>
      <c r="BJ127" s="14" t="s">
        <v>86</v>
      </c>
      <c r="BK127" s="246">
        <f>ROUND(I127*H127,2)</f>
        <v>0</v>
      </c>
      <c r="BL127" s="14" t="s">
        <v>131</v>
      </c>
      <c r="BM127" s="245" t="s">
        <v>132</v>
      </c>
    </row>
    <row r="128" s="2" customFormat="1" ht="24" customHeight="1">
      <c r="A128" s="35"/>
      <c r="B128" s="36"/>
      <c r="C128" s="247" t="s">
        <v>133</v>
      </c>
      <c r="D128" s="247" t="s">
        <v>134</v>
      </c>
      <c r="E128" s="248" t="s">
        <v>135</v>
      </c>
      <c r="F128" s="249" t="s">
        <v>136</v>
      </c>
      <c r="G128" s="250" t="s">
        <v>137</v>
      </c>
      <c r="H128" s="251">
        <v>5</v>
      </c>
      <c r="I128" s="252"/>
      <c r="J128" s="253">
        <f>ROUND(I128*H128,2)</f>
        <v>0</v>
      </c>
      <c r="K128" s="254"/>
      <c r="L128" s="255"/>
      <c r="M128" s="256" t="s">
        <v>1</v>
      </c>
      <c r="N128" s="257" t="s">
        <v>43</v>
      </c>
      <c r="O128" s="88"/>
      <c r="P128" s="243">
        <f>O128*H128</f>
        <v>0</v>
      </c>
      <c r="Q128" s="243">
        <v>0.0015</v>
      </c>
      <c r="R128" s="243">
        <f>Q128*H128</f>
        <v>0.0074999999999999997</v>
      </c>
      <c r="S128" s="243">
        <v>0</v>
      </c>
      <c r="T128" s="244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45" t="s">
        <v>138</v>
      </c>
      <c r="AT128" s="245" t="s">
        <v>134</v>
      </c>
      <c r="AU128" s="245" t="s">
        <v>88</v>
      </c>
      <c r="AY128" s="14" t="s">
        <v>123</v>
      </c>
      <c r="BE128" s="246">
        <f>IF(N128="základní",J128,0)</f>
        <v>0</v>
      </c>
      <c r="BF128" s="246">
        <f>IF(N128="snížená",J128,0)</f>
        <v>0</v>
      </c>
      <c r="BG128" s="246">
        <f>IF(N128="zákl. přenesená",J128,0)</f>
        <v>0</v>
      </c>
      <c r="BH128" s="246">
        <f>IF(N128="sníž. přenesená",J128,0)</f>
        <v>0</v>
      </c>
      <c r="BI128" s="246">
        <f>IF(N128="nulová",J128,0)</f>
        <v>0</v>
      </c>
      <c r="BJ128" s="14" t="s">
        <v>86</v>
      </c>
      <c r="BK128" s="246">
        <f>ROUND(I128*H128,2)</f>
        <v>0</v>
      </c>
      <c r="BL128" s="14" t="s">
        <v>131</v>
      </c>
      <c r="BM128" s="245" t="s">
        <v>139</v>
      </c>
    </row>
    <row r="129" s="2" customFormat="1" ht="24" customHeight="1">
      <c r="A129" s="35"/>
      <c r="B129" s="36"/>
      <c r="C129" s="247" t="s">
        <v>140</v>
      </c>
      <c r="D129" s="247" t="s">
        <v>134</v>
      </c>
      <c r="E129" s="248" t="s">
        <v>141</v>
      </c>
      <c r="F129" s="249" t="s">
        <v>142</v>
      </c>
      <c r="G129" s="250" t="s">
        <v>137</v>
      </c>
      <c r="H129" s="251">
        <v>271</v>
      </c>
      <c r="I129" s="252"/>
      <c r="J129" s="253">
        <f>ROUND(I129*H129,2)</f>
        <v>0</v>
      </c>
      <c r="K129" s="254"/>
      <c r="L129" s="255"/>
      <c r="M129" s="256" t="s">
        <v>1</v>
      </c>
      <c r="N129" s="257" t="s">
        <v>43</v>
      </c>
      <c r="O129" s="88"/>
      <c r="P129" s="243">
        <f>O129*H129</f>
        <v>0</v>
      </c>
      <c r="Q129" s="243">
        <v>0.00077999999999999999</v>
      </c>
      <c r="R129" s="243">
        <f>Q129*H129</f>
        <v>0.21137999999999999</v>
      </c>
      <c r="S129" s="243">
        <v>0</v>
      </c>
      <c r="T129" s="244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45" t="s">
        <v>138</v>
      </c>
      <c r="AT129" s="245" t="s">
        <v>134</v>
      </c>
      <c r="AU129" s="245" t="s">
        <v>88</v>
      </c>
      <c r="AY129" s="14" t="s">
        <v>123</v>
      </c>
      <c r="BE129" s="246">
        <f>IF(N129="základní",J129,0)</f>
        <v>0</v>
      </c>
      <c r="BF129" s="246">
        <f>IF(N129="snížená",J129,0)</f>
        <v>0</v>
      </c>
      <c r="BG129" s="246">
        <f>IF(N129="zákl. přenesená",J129,0)</f>
        <v>0</v>
      </c>
      <c r="BH129" s="246">
        <f>IF(N129="sníž. přenesená",J129,0)</f>
        <v>0</v>
      </c>
      <c r="BI129" s="246">
        <f>IF(N129="nulová",J129,0)</f>
        <v>0</v>
      </c>
      <c r="BJ129" s="14" t="s">
        <v>86</v>
      </c>
      <c r="BK129" s="246">
        <f>ROUND(I129*H129,2)</f>
        <v>0</v>
      </c>
      <c r="BL129" s="14" t="s">
        <v>131</v>
      </c>
      <c r="BM129" s="245" t="s">
        <v>143</v>
      </c>
    </row>
    <row r="130" s="2" customFormat="1" ht="24" customHeight="1">
      <c r="A130" s="35"/>
      <c r="B130" s="36"/>
      <c r="C130" s="247" t="s">
        <v>144</v>
      </c>
      <c r="D130" s="247" t="s">
        <v>134</v>
      </c>
      <c r="E130" s="248" t="s">
        <v>145</v>
      </c>
      <c r="F130" s="249" t="s">
        <v>146</v>
      </c>
      <c r="G130" s="250" t="s">
        <v>130</v>
      </c>
      <c r="H130" s="251">
        <v>6</v>
      </c>
      <c r="I130" s="252"/>
      <c r="J130" s="253">
        <f>ROUND(I130*H130,2)</f>
        <v>0</v>
      </c>
      <c r="K130" s="254"/>
      <c r="L130" s="255"/>
      <c r="M130" s="256" t="s">
        <v>1</v>
      </c>
      <c r="N130" s="257" t="s">
        <v>43</v>
      </c>
      <c r="O130" s="88"/>
      <c r="P130" s="243">
        <f>O130*H130</f>
        <v>0</v>
      </c>
      <c r="Q130" s="243">
        <v>0.0038999999999999998</v>
      </c>
      <c r="R130" s="243">
        <f>Q130*H130</f>
        <v>0.023399999999999997</v>
      </c>
      <c r="S130" s="243">
        <v>0</v>
      </c>
      <c r="T130" s="244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45" t="s">
        <v>138</v>
      </c>
      <c r="AT130" s="245" t="s">
        <v>134</v>
      </c>
      <c r="AU130" s="245" t="s">
        <v>88</v>
      </c>
      <c r="AY130" s="14" t="s">
        <v>123</v>
      </c>
      <c r="BE130" s="246">
        <f>IF(N130="základní",J130,0)</f>
        <v>0</v>
      </c>
      <c r="BF130" s="246">
        <f>IF(N130="snížená",J130,0)</f>
        <v>0</v>
      </c>
      <c r="BG130" s="246">
        <f>IF(N130="zákl. přenesená",J130,0)</f>
        <v>0</v>
      </c>
      <c r="BH130" s="246">
        <f>IF(N130="sníž. přenesená",J130,0)</f>
        <v>0</v>
      </c>
      <c r="BI130" s="246">
        <f>IF(N130="nulová",J130,0)</f>
        <v>0</v>
      </c>
      <c r="BJ130" s="14" t="s">
        <v>86</v>
      </c>
      <c r="BK130" s="246">
        <f>ROUND(I130*H130,2)</f>
        <v>0</v>
      </c>
      <c r="BL130" s="14" t="s">
        <v>131</v>
      </c>
      <c r="BM130" s="245" t="s">
        <v>147</v>
      </c>
    </row>
    <row r="131" s="2" customFormat="1" ht="16.5" customHeight="1">
      <c r="A131" s="35"/>
      <c r="B131" s="36"/>
      <c r="C131" s="247" t="s">
        <v>148</v>
      </c>
      <c r="D131" s="247" t="s">
        <v>134</v>
      </c>
      <c r="E131" s="248" t="s">
        <v>149</v>
      </c>
      <c r="F131" s="249" t="s">
        <v>150</v>
      </c>
      <c r="G131" s="250" t="s">
        <v>151</v>
      </c>
      <c r="H131" s="251">
        <v>10</v>
      </c>
      <c r="I131" s="252"/>
      <c r="J131" s="253">
        <f>ROUND(I131*H131,2)</f>
        <v>0</v>
      </c>
      <c r="K131" s="254"/>
      <c r="L131" s="255"/>
      <c r="M131" s="256" t="s">
        <v>1</v>
      </c>
      <c r="N131" s="257" t="s">
        <v>43</v>
      </c>
      <c r="O131" s="88"/>
      <c r="P131" s="243">
        <f>O131*H131</f>
        <v>0</v>
      </c>
      <c r="Q131" s="243">
        <v>0.0047000000000000002</v>
      </c>
      <c r="R131" s="243">
        <f>Q131*H131</f>
        <v>0.047</v>
      </c>
      <c r="S131" s="243">
        <v>0</v>
      </c>
      <c r="T131" s="244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45" t="s">
        <v>138</v>
      </c>
      <c r="AT131" s="245" t="s">
        <v>134</v>
      </c>
      <c r="AU131" s="245" t="s">
        <v>88</v>
      </c>
      <c r="AY131" s="14" t="s">
        <v>123</v>
      </c>
      <c r="BE131" s="246">
        <f>IF(N131="základní",J131,0)</f>
        <v>0</v>
      </c>
      <c r="BF131" s="246">
        <f>IF(N131="snížená",J131,0)</f>
        <v>0</v>
      </c>
      <c r="BG131" s="246">
        <f>IF(N131="zákl. přenesená",J131,0)</f>
        <v>0</v>
      </c>
      <c r="BH131" s="246">
        <f>IF(N131="sníž. přenesená",J131,0)</f>
        <v>0</v>
      </c>
      <c r="BI131" s="246">
        <f>IF(N131="nulová",J131,0)</f>
        <v>0</v>
      </c>
      <c r="BJ131" s="14" t="s">
        <v>86</v>
      </c>
      <c r="BK131" s="246">
        <f>ROUND(I131*H131,2)</f>
        <v>0</v>
      </c>
      <c r="BL131" s="14" t="s">
        <v>131</v>
      </c>
      <c r="BM131" s="245" t="s">
        <v>152</v>
      </c>
    </row>
    <row r="132" s="2" customFormat="1" ht="24" customHeight="1">
      <c r="A132" s="35"/>
      <c r="B132" s="36"/>
      <c r="C132" s="233" t="s">
        <v>153</v>
      </c>
      <c r="D132" s="233" t="s">
        <v>127</v>
      </c>
      <c r="E132" s="234" t="s">
        <v>154</v>
      </c>
      <c r="F132" s="235" t="s">
        <v>155</v>
      </c>
      <c r="G132" s="236" t="s">
        <v>137</v>
      </c>
      <c r="H132" s="237">
        <v>275</v>
      </c>
      <c r="I132" s="238"/>
      <c r="J132" s="239">
        <f>ROUND(I132*H132,2)</f>
        <v>0</v>
      </c>
      <c r="K132" s="240"/>
      <c r="L132" s="41"/>
      <c r="M132" s="241" t="s">
        <v>1</v>
      </c>
      <c r="N132" s="242" t="s">
        <v>43</v>
      </c>
      <c r="O132" s="88"/>
      <c r="P132" s="243">
        <f>O132*H132</f>
        <v>0</v>
      </c>
      <c r="Q132" s="243">
        <v>0.00040999999999999999</v>
      </c>
      <c r="R132" s="243">
        <f>Q132*H132</f>
        <v>0.11275</v>
      </c>
      <c r="S132" s="243">
        <v>0</v>
      </c>
      <c r="T132" s="244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45" t="s">
        <v>131</v>
      </c>
      <c r="AT132" s="245" t="s">
        <v>127</v>
      </c>
      <c r="AU132" s="245" t="s">
        <v>88</v>
      </c>
      <c r="AY132" s="14" t="s">
        <v>123</v>
      </c>
      <c r="BE132" s="246">
        <f>IF(N132="základní",J132,0)</f>
        <v>0</v>
      </c>
      <c r="BF132" s="246">
        <f>IF(N132="snížená",J132,0)</f>
        <v>0</v>
      </c>
      <c r="BG132" s="246">
        <f>IF(N132="zákl. přenesená",J132,0)</f>
        <v>0</v>
      </c>
      <c r="BH132" s="246">
        <f>IF(N132="sníž. přenesená",J132,0)</f>
        <v>0</v>
      </c>
      <c r="BI132" s="246">
        <f>IF(N132="nulová",J132,0)</f>
        <v>0</v>
      </c>
      <c r="BJ132" s="14" t="s">
        <v>86</v>
      </c>
      <c r="BK132" s="246">
        <f>ROUND(I132*H132,2)</f>
        <v>0</v>
      </c>
      <c r="BL132" s="14" t="s">
        <v>131</v>
      </c>
      <c r="BM132" s="245" t="s">
        <v>156</v>
      </c>
    </row>
    <row r="133" s="2" customFormat="1" ht="24" customHeight="1">
      <c r="A133" s="35"/>
      <c r="B133" s="36"/>
      <c r="C133" s="233" t="s">
        <v>157</v>
      </c>
      <c r="D133" s="233" t="s">
        <v>127</v>
      </c>
      <c r="E133" s="234" t="s">
        <v>158</v>
      </c>
      <c r="F133" s="235" t="s">
        <v>159</v>
      </c>
      <c r="G133" s="236" t="s">
        <v>160</v>
      </c>
      <c r="H133" s="237">
        <v>0.40600000000000003</v>
      </c>
      <c r="I133" s="238"/>
      <c r="J133" s="239">
        <f>ROUND(I133*H133,2)</f>
        <v>0</v>
      </c>
      <c r="K133" s="240"/>
      <c r="L133" s="41"/>
      <c r="M133" s="241" t="s">
        <v>1</v>
      </c>
      <c r="N133" s="242" t="s">
        <v>43</v>
      </c>
      <c r="O133" s="88"/>
      <c r="P133" s="243">
        <f>O133*H133</f>
        <v>0</v>
      </c>
      <c r="Q133" s="243">
        <v>0</v>
      </c>
      <c r="R133" s="243">
        <f>Q133*H133</f>
        <v>0</v>
      </c>
      <c r="S133" s="243">
        <v>0</v>
      </c>
      <c r="T133" s="244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45" t="s">
        <v>131</v>
      </c>
      <c r="AT133" s="245" t="s">
        <v>127</v>
      </c>
      <c r="AU133" s="245" t="s">
        <v>88</v>
      </c>
      <c r="AY133" s="14" t="s">
        <v>123</v>
      </c>
      <c r="BE133" s="246">
        <f>IF(N133="základní",J133,0)</f>
        <v>0</v>
      </c>
      <c r="BF133" s="246">
        <f>IF(N133="snížená",J133,0)</f>
        <v>0</v>
      </c>
      <c r="BG133" s="246">
        <f>IF(N133="zákl. přenesená",J133,0)</f>
        <v>0</v>
      </c>
      <c r="BH133" s="246">
        <f>IF(N133="sníž. přenesená",J133,0)</f>
        <v>0</v>
      </c>
      <c r="BI133" s="246">
        <f>IF(N133="nulová",J133,0)</f>
        <v>0</v>
      </c>
      <c r="BJ133" s="14" t="s">
        <v>86</v>
      </c>
      <c r="BK133" s="246">
        <f>ROUND(I133*H133,2)</f>
        <v>0</v>
      </c>
      <c r="BL133" s="14" t="s">
        <v>131</v>
      </c>
      <c r="BM133" s="245" t="s">
        <v>161</v>
      </c>
    </row>
    <row r="134" s="2" customFormat="1" ht="24" customHeight="1">
      <c r="A134" s="35"/>
      <c r="B134" s="36"/>
      <c r="C134" s="233" t="s">
        <v>162</v>
      </c>
      <c r="D134" s="233" t="s">
        <v>127</v>
      </c>
      <c r="E134" s="234" t="s">
        <v>163</v>
      </c>
      <c r="F134" s="235" t="s">
        <v>164</v>
      </c>
      <c r="G134" s="236" t="s">
        <v>160</v>
      </c>
      <c r="H134" s="237">
        <v>0.40600000000000003</v>
      </c>
      <c r="I134" s="238"/>
      <c r="J134" s="239">
        <f>ROUND(I134*H134,2)</f>
        <v>0</v>
      </c>
      <c r="K134" s="240"/>
      <c r="L134" s="41"/>
      <c r="M134" s="241" t="s">
        <v>1</v>
      </c>
      <c r="N134" s="242" t="s">
        <v>43</v>
      </c>
      <c r="O134" s="88"/>
      <c r="P134" s="243">
        <f>O134*H134</f>
        <v>0</v>
      </c>
      <c r="Q134" s="243">
        <v>0</v>
      </c>
      <c r="R134" s="243">
        <f>Q134*H134</f>
        <v>0</v>
      </c>
      <c r="S134" s="243">
        <v>0</v>
      </c>
      <c r="T134" s="244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45" t="s">
        <v>131</v>
      </c>
      <c r="AT134" s="245" t="s">
        <v>127</v>
      </c>
      <c r="AU134" s="245" t="s">
        <v>88</v>
      </c>
      <c r="AY134" s="14" t="s">
        <v>123</v>
      </c>
      <c r="BE134" s="246">
        <f>IF(N134="základní",J134,0)</f>
        <v>0</v>
      </c>
      <c r="BF134" s="246">
        <f>IF(N134="snížená",J134,0)</f>
        <v>0</v>
      </c>
      <c r="BG134" s="246">
        <f>IF(N134="zákl. přenesená",J134,0)</f>
        <v>0</v>
      </c>
      <c r="BH134" s="246">
        <f>IF(N134="sníž. přenesená",J134,0)</f>
        <v>0</v>
      </c>
      <c r="BI134" s="246">
        <f>IF(N134="nulová",J134,0)</f>
        <v>0</v>
      </c>
      <c r="BJ134" s="14" t="s">
        <v>86</v>
      </c>
      <c r="BK134" s="246">
        <f>ROUND(I134*H134,2)</f>
        <v>0</v>
      </c>
      <c r="BL134" s="14" t="s">
        <v>131</v>
      </c>
      <c r="BM134" s="245" t="s">
        <v>165</v>
      </c>
    </row>
    <row r="135" s="12" customFormat="1" ht="22.8" customHeight="1">
      <c r="A135" s="12"/>
      <c r="B135" s="217"/>
      <c r="C135" s="218"/>
      <c r="D135" s="219" t="s">
        <v>77</v>
      </c>
      <c r="E135" s="231" t="s">
        <v>166</v>
      </c>
      <c r="F135" s="231" t="s">
        <v>167</v>
      </c>
      <c r="G135" s="218"/>
      <c r="H135" s="218"/>
      <c r="I135" s="221"/>
      <c r="J135" s="232">
        <f>BK135</f>
        <v>0</v>
      </c>
      <c r="K135" s="218"/>
      <c r="L135" s="223"/>
      <c r="M135" s="224"/>
      <c r="N135" s="225"/>
      <c r="O135" s="225"/>
      <c r="P135" s="226">
        <f>SUM(P136:P156)</f>
        <v>0</v>
      </c>
      <c r="Q135" s="225"/>
      <c r="R135" s="226">
        <f>SUM(R136:R156)</f>
        <v>0.82162999999999997</v>
      </c>
      <c r="S135" s="225"/>
      <c r="T135" s="227">
        <f>SUM(T136:T156)</f>
        <v>0.042000000000000003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28" t="s">
        <v>88</v>
      </c>
      <c r="AT135" s="229" t="s">
        <v>77</v>
      </c>
      <c r="AU135" s="229" t="s">
        <v>86</v>
      </c>
      <c r="AY135" s="228" t="s">
        <v>123</v>
      </c>
      <c r="BK135" s="230">
        <f>SUM(BK136:BK156)</f>
        <v>0</v>
      </c>
    </row>
    <row r="136" s="2" customFormat="1" ht="16.5" customHeight="1">
      <c r="A136" s="35"/>
      <c r="B136" s="36"/>
      <c r="C136" s="233" t="s">
        <v>168</v>
      </c>
      <c r="D136" s="233" t="s">
        <v>127</v>
      </c>
      <c r="E136" s="234" t="s">
        <v>169</v>
      </c>
      <c r="F136" s="235" t="s">
        <v>170</v>
      </c>
      <c r="G136" s="236" t="s">
        <v>171</v>
      </c>
      <c r="H136" s="237">
        <v>10</v>
      </c>
      <c r="I136" s="238"/>
      <c r="J136" s="239">
        <f>ROUND(I136*H136,2)</f>
        <v>0</v>
      </c>
      <c r="K136" s="240"/>
      <c r="L136" s="41"/>
      <c r="M136" s="241" t="s">
        <v>1</v>
      </c>
      <c r="N136" s="242" t="s">
        <v>43</v>
      </c>
      <c r="O136" s="88"/>
      <c r="P136" s="243">
        <f>O136*H136</f>
        <v>0</v>
      </c>
      <c r="Q136" s="243">
        <v>0</v>
      </c>
      <c r="R136" s="243">
        <f>Q136*H136</f>
        <v>0</v>
      </c>
      <c r="S136" s="243">
        <v>0</v>
      </c>
      <c r="T136" s="244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5" t="s">
        <v>131</v>
      </c>
      <c r="AT136" s="245" t="s">
        <v>127</v>
      </c>
      <c r="AU136" s="245" t="s">
        <v>88</v>
      </c>
      <c r="AY136" s="14" t="s">
        <v>123</v>
      </c>
      <c r="BE136" s="246">
        <f>IF(N136="základní",J136,0)</f>
        <v>0</v>
      </c>
      <c r="BF136" s="246">
        <f>IF(N136="snížená",J136,0)</f>
        <v>0</v>
      </c>
      <c r="BG136" s="246">
        <f>IF(N136="zákl. přenesená",J136,0)</f>
        <v>0</v>
      </c>
      <c r="BH136" s="246">
        <f>IF(N136="sníž. přenesená",J136,0)</f>
        <v>0</v>
      </c>
      <c r="BI136" s="246">
        <f>IF(N136="nulová",J136,0)</f>
        <v>0</v>
      </c>
      <c r="BJ136" s="14" t="s">
        <v>86</v>
      </c>
      <c r="BK136" s="246">
        <f>ROUND(I136*H136,2)</f>
        <v>0</v>
      </c>
      <c r="BL136" s="14" t="s">
        <v>131</v>
      </c>
      <c r="BM136" s="245" t="s">
        <v>172</v>
      </c>
    </row>
    <row r="137" s="2" customFormat="1" ht="24" customHeight="1">
      <c r="A137" s="35"/>
      <c r="B137" s="36"/>
      <c r="C137" s="233" t="s">
        <v>88</v>
      </c>
      <c r="D137" s="233" t="s">
        <v>127</v>
      </c>
      <c r="E137" s="234" t="s">
        <v>173</v>
      </c>
      <c r="F137" s="235" t="s">
        <v>174</v>
      </c>
      <c r="G137" s="236" t="s">
        <v>151</v>
      </c>
      <c r="H137" s="237">
        <v>12</v>
      </c>
      <c r="I137" s="238"/>
      <c r="J137" s="239">
        <f>ROUND(I137*H137,2)</f>
        <v>0</v>
      </c>
      <c r="K137" s="240"/>
      <c r="L137" s="41"/>
      <c r="M137" s="241" t="s">
        <v>1</v>
      </c>
      <c r="N137" s="242" t="s">
        <v>43</v>
      </c>
      <c r="O137" s="88"/>
      <c r="P137" s="243">
        <f>O137*H137</f>
        <v>0</v>
      </c>
      <c r="Q137" s="243">
        <v>0.00067000000000000002</v>
      </c>
      <c r="R137" s="243">
        <f>Q137*H137</f>
        <v>0.0080400000000000003</v>
      </c>
      <c r="S137" s="243">
        <v>0</v>
      </c>
      <c r="T137" s="244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45" t="s">
        <v>131</v>
      </c>
      <c r="AT137" s="245" t="s">
        <v>127</v>
      </c>
      <c r="AU137" s="245" t="s">
        <v>88</v>
      </c>
      <c r="AY137" s="14" t="s">
        <v>123</v>
      </c>
      <c r="BE137" s="246">
        <f>IF(N137="základní",J137,0)</f>
        <v>0</v>
      </c>
      <c r="BF137" s="246">
        <f>IF(N137="snížená",J137,0)</f>
        <v>0</v>
      </c>
      <c r="BG137" s="246">
        <f>IF(N137="zákl. přenesená",J137,0)</f>
        <v>0</v>
      </c>
      <c r="BH137" s="246">
        <f>IF(N137="sníž. přenesená",J137,0)</f>
        <v>0</v>
      </c>
      <c r="BI137" s="246">
        <f>IF(N137="nulová",J137,0)</f>
        <v>0</v>
      </c>
      <c r="BJ137" s="14" t="s">
        <v>86</v>
      </c>
      <c r="BK137" s="246">
        <f>ROUND(I137*H137,2)</f>
        <v>0</v>
      </c>
      <c r="BL137" s="14" t="s">
        <v>131</v>
      </c>
      <c r="BM137" s="245" t="s">
        <v>175</v>
      </c>
    </row>
    <row r="138" s="2" customFormat="1" ht="24" customHeight="1">
      <c r="A138" s="35"/>
      <c r="B138" s="36"/>
      <c r="C138" s="233" t="s">
        <v>176</v>
      </c>
      <c r="D138" s="233" t="s">
        <v>127</v>
      </c>
      <c r="E138" s="234" t="s">
        <v>177</v>
      </c>
      <c r="F138" s="235" t="s">
        <v>178</v>
      </c>
      <c r="G138" s="236" t="s">
        <v>151</v>
      </c>
      <c r="H138" s="237">
        <v>8</v>
      </c>
      <c r="I138" s="238"/>
      <c r="J138" s="239">
        <f>ROUND(I138*H138,2)</f>
        <v>0</v>
      </c>
      <c r="K138" s="240"/>
      <c r="L138" s="41"/>
      <c r="M138" s="241" t="s">
        <v>1</v>
      </c>
      <c r="N138" s="242" t="s">
        <v>43</v>
      </c>
      <c r="O138" s="88"/>
      <c r="P138" s="243">
        <f>O138*H138</f>
        <v>0</v>
      </c>
      <c r="Q138" s="243">
        <v>0.00077999999999999999</v>
      </c>
      <c r="R138" s="243">
        <f>Q138*H138</f>
        <v>0.0062399999999999999</v>
      </c>
      <c r="S138" s="243">
        <v>0</v>
      </c>
      <c r="T138" s="244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45" t="s">
        <v>131</v>
      </c>
      <c r="AT138" s="245" t="s">
        <v>127</v>
      </c>
      <c r="AU138" s="245" t="s">
        <v>88</v>
      </c>
      <c r="AY138" s="14" t="s">
        <v>123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14" t="s">
        <v>86</v>
      </c>
      <c r="BK138" s="246">
        <f>ROUND(I138*H138,2)</f>
        <v>0</v>
      </c>
      <c r="BL138" s="14" t="s">
        <v>131</v>
      </c>
      <c r="BM138" s="245" t="s">
        <v>179</v>
      </c>
    </row>
    <row r="139" s="2" customFormat="1" ht="24" customHeight="1">
      <c r="A139" s="35"/>
      <c r="B139" s="36"/>
      <c r="C139" s="233" t="s">
        <v>180</v>
      </c>
      <c r="D139" s="233" t="s">
        <v>127</v>
      </c>
      <c r="E139" s="234" t="s">
        <v>181</v>
      </c>
      <c r="F139" s="235" t="s">
        <v>182</v>
      </c>
      <c r="G139" s="236" t="s">
        <v>151</v>
      </c>
      <c r="H139" s="237">
        <v>6</v>
      </c>
      <c r="I139" s="238"/>
      <c r="J139" s="239">
        <f>ROUND(I139*H139,2)</f>
        <v>0</v>
      </c>
      <c r="K139" s="240"/>
      <c r="L139" s="41"/>
      <c r="M139" s="241" t="s">
        <v>1</v>
      </c>
      <c r="N139" s="242" t="s">
        <v>43</v>
      </c>
      <c r="O139" s="88"/>
      <c r="P139" s="243">
        <f>O139*H139</f>
        <v>0</v>
      </c>
      <c r="Q139" s="243">
        <v>0.0013799999999999999</v>
      </c>
      <c r="R139" s="243">
        <f>Q139*H139</f>
        <v>0.0082799999999999992</v>
      </c>
      <c r="S139" s="243">
        <v>0</v>
      </c>
      <c r="T139" s="244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45" t="s">
        <v>131</v>
      </c>
      <c r="AT139" s="245" t="s">
        <v>127</v>
      </c>
      <c r="AU139" s="245" t="s">
        <v>88</v>
      </c>
      <c r="AY139" s="14" t="s">
        <v>123</v>
      </c>
      <c r="BE139" s="246">
        <f>IF(N139="základní",J139,0)</f>
        <v>0</v>
      </c>
      <c r="BF139" s="246">
        <f>IF(N139="snížená",J139,0)</f>
        <v>0</v>
      </c>
      <c r="BG139" s="246">
        <f>IF(N139="zákl. přenesená",J139,0)</f>
        <v>0</v>
      </c>
      <c r="BH139" s="246">
        <f>IF(N139="sníž. přenesená",J139,0)</f>
        <v>0</v>
      </c>
      <c r="BI139" s="246">
        <f>IF(N139="nulová",J139,0)</f>
        <v>0</v>
      </c>
      <c r="BJ139" s="14" t="s">
        <v>86</v>
      </c>
      <c r="BK139" s="246">
        <f>ROUND(I139*H139,2)</f>
        <v>0</v>
      </c>
      <c r="BL139" s="14" t="s">
        <v>131</v>
      </c>
      <c r="BM139" s="245" t="s">
        <v>183</v>
      </c>
    </row>
    <row r="140" s="2" customFormat="1" ht="16.5" customHeight="1">
      <c r="A140" s="35"/>
      <c r="B140" s="36"/>
      <c r="C140" s="233" t="s">
        <v>86</v>
      </c>
      <c r="D140" s="233" t="s">
        <v>127</v>
      </c>
      <c r="E140" s="234" t="s">
        <v>184</v>
      </c>
      <c r="F140" s="235" t="s">
        <v>185</v>
      </c>
      <c r="G140" s="236" t="s">
        <v>151</v>
      </c>
      <c r="H140" s="237">
        <v>3</v>
      </c>
      <c r="I140" s="238"/>
      <c r="J140" s="239">
        <f>ROUND(I140*H140,2)</f>
        <v>0</v>
      </c>
      <c r="K140" s="240"/>
      <c r="L140" s="41"/>
      <c r="M140" s="241" t="s">
        <v>1</v>
      </c>
      <c r="N140" s="242" t="s">
        <v>43</v>
      </c>
      <c r="O140" s="88"/>
      <c r="P140" s="243">
        <f>O140*H140</f>
        <v>0</v>
      </c>
      <c r="Q140" s="243">
        <v>0.034470000000000001</v>
      </c>
      <c r="R140" s="243">
        <f>Q140*H140</f>
        <v>0.10341</v>
      </c>
      <c r="S140" s="243">
        <v>0</v>
      </c>
      <c r="T140" s="24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5" t="s">
        <v>131</v>
      </c>
      <c r="AT140" s="245" t="s">
        <v>127</v>
      </c>
      <c r="AU140" s="245" t="s">
        <v>88</v>
      </c>
      <c r="AY140" s="14" t="s">
        <v>123</v>
      </c>
      <c r="BE140" s="246">
        <f>IF(N140="základní",J140,0)</f>
        <v>0</v>
      </c>
      <c r="BF140" s="246">
        <f>IF(N140="snížená",J140,0)</f>
        <v>0</v>
      </c>
      <c r="BG140" s="246">
        <f>IF(N140="zákl. přenesená",J140,0)</f>
        <v>0</v>
      </c>
      <c r="BH140" s="246">
        <f>IF(N140="sníž. přenesená",J140,0)</f>
        <v>0</v>
      </c>
      <c r="BI140" s="246">
        <f>IF(N140="nulová",J140,0)</f>
        <v>0</v>
      </c>
      <c r="BJ140" s="14" t="s">
        <v>86</v>
      </c>
      <c r="BK140" s="246">
        <f>ROUND(I140*H140,2)</f>
        <v>0</v>
      </c>
      <c r="BL140" s="14" t="s">
        <v>131</v>
      </c>
      <c r="BM140" s="245" t="s">
        <v>186</v>
      </c>
    </row>
    <row r="141" s="2" customFormat="1" ht="24" customHeight="1">
      <c r="A141" s="35"/>
      <c r="B141" s="36"/>
      <c r="C141" s="233" t="s">
        <v>187</v>
      </c>
      <c r="D141" s="233" t="s">
        <v>127</v>
      </c>
      <c r="E141" s="234" t="s">
        <v>188</v>
      </c>
      <c r="F141" s="235" t="s">
        <v>189</v>
      </c>
      <c r="G141" s="236" t="s">
        <v>151</v>
      </c>
      <c r="H141" s="237">
        <v>3</v>
      </c>
      <c r="I141" s="238"/>
      <c r="J141" s="239">
        <f>ROUND(I141*H141,2)</f>
        <v>0</v>
      </c>
      <c r="K141" s="240"/>
      <c r="L141" s="41"/>
      <c r="M141" s="241" t="s">
        <v>1</v>
      </c>
      <c r="N141" s="242" t="s">
        <v>43</v>
      </c>
      <c r="O141" s="88"/>
      <c r="P141" s="243">
        <f>O141*H141</f>
        <v>0</v>
      </c>
      <c r="Q141" s="243">
        <v>0.01934</v>
      </c>
      <c r="R141" s="243">
        <f>Q141*H141</f>
        <v>0.058020000000000002</v>
      </c>
      <c r="S141" s="243">
        <v>0</v>
      </c>
      <c r="T141" s="244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45" t="s">
        <v>131</v>
      </c>
      <c r="AT141" s="245" t="s">
        <v>127</v>
      </c>
      <c r="AU141" s="245" t="s">
        <v>88</v>
      </c>
      <c r="AY141" s="14" t="s">
        <v>123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14" t="s">
        <v>86</v>
      </c>
      <c r="BK141" s="246">
        <f>ROUND(I141*H141,2)</f>
        <v>0</v>
      </c>
      <c r="BL141" s="14" t="s">
        <v>131</v>
      </c>
      <c r="BM141" s="245" t="s">
        <v>190</v>
      </c>
    </row>
    <row r="142" s="2" customFormat="1" ht="16.5" customHeight="1">
      <c r="A142" s="35"/>
      <c r="B142" s="36"/>
      <c r="C142" s="233" t="s">
        <v>191</v>
      </c>
      <c r="D142" s="233" t="s">
        <v>127</v>
      </c>
      <c r="E142" s="234" t="s">
        <v>192</v>
      </c>
      <c r="F142" s="235" t="s">
        <v>193</v>
      </c>
      <c r="G142" s="236" t="s">
        <v>194</v>
      </c>
      <c r="H142" s="237">
        <v>60</v>
      </c>
      <c r="I142" s="238"/>
      <c r="J142" s="239">
        <f>ROUND(I142*H142,2)</f>
        <v>0</v>
      </c>
      <c r="K142" s="240"/>
      <c r="L142" s="41"/>
      <c r="M142" s="241" t="s">
        <v>1</v>
      </c>
      <c r="N142" s="242" t="s">
        <v>43</v>
      </c>
      <c r="O142" s="88"/>
      <c r="P142" s="243">
        <f>O142*H142</f>
        <v>0</v>
      </c>
      <c r="Q142" s="243">
        <v>0.0011199999999999999</v>
      </c>
      <c r="R142" s="243">
        <f>Q142*H142</f>
        <v>0.067199999999999996</v>
      </c>
      <c r="S142" s="243">
        <v>0</v>
      </c>
      <c r="T142" s="24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5" t="s">
        <v>131</v>
      </c>
      <c r="AT142" s="245" t="s">
        <v>127</v>
      </c>
      <c r="AU142" s="245" t="s">
        <v>88</v>
      </c>
      <c r="AY142" s="14" t="s">
        <v>123</v>
      </c>
      <c r="BE142" s="246">
        <f>IF(N142="základní",J142,0)</f>
        <v>0</v>
      </c>
      <c r="BF142" s="246">
        <f>IF(N142="snížená",J142,0)</f>
        <v>0</v>
      </c>
      <c r="BG142" s="246">
        <f>IF(N142="zákl. přenesená",J142,0)</f>
        <v>0</v>
      </c>
      <c r="BH142" s="246">
        <f>IF(N142="sníž. přenesená",J142,0)</f>
        <v>0</v>
      </c>
      <c r="BI142" s="246">
        <f>IF(N142="nulová",J142,0)</f>
        <v>0</v>
      </c>
      <c r="BJ142" s="14" t="s">
        <v>86</v>
      </c>
      <c r="BK142" s="246">
        <f>ROUND(I142*H142,2)</f>
        <v>0</v>
      </c>
      <c r="BL142" s="14" t="s">
        <v>131</v>
      </c>
      <c r="BM142" s="245" t="s">
        <v>195</v>
      </c>
    </row>
    <row r="143" s="2" customFormat="1" ht="24" customHeight="1">
      <c r="A143" s="35"/>
      <c r="B143" s="36"/>
      <c r="C143" s="233" t="s">
        <v>196</v>
      </c>
      <c r="D143" s="233" t="s">
        <v>127</v>
      </c>
      <c r="E143" s="234" t="s">
        <v>197</v>
      </c>
      <c r="F143" s="235" t="s">
        <v>198</v>
      </c>
      <c r="G143" s="236" t="s">
        <v>194</v>
      </c>
      <c r="H143" s="237">
        <v>3</v>
      </c>
      <c r="I143" s="238"/>
      <c r="J143" s="239">
        <f>ROUND(I143*H143,2)</f>
        <v>0</v>
      </c>
      <c r="K143" s="240"/>
      <c r="L143" s="41"/>
      <c r="M143" s="241" t="s">
        <v>1</v>
      </c>
      <c r="N143" s="242" t="s">
        <v>43</v>
      </c>
      <c r="O143" s="88"/>
      <c r="P143" s="243">
        <f>O143*H143</f>
        <v>0</v>
      </c>
      <c r="Q143" s="243">
        <v>0.15279000000000001</v>
      </c>
      <c r="R143" s="243">
        <f>Q143*H143</f>
        <v>0.45837000000000006</v>
      </c>
      <c r="S143" s="243">
        <v>0</v>
      </c>
      <c r="T143" s="244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45" t="s">
        <v>131</v>
      </c>
      <c r="AT143" s="245" t="s">
        <v>127</v>
      </c>
      <c r="AU143" s="245" t="s">
        <v>88</v>
      </c>
      <c r="AY143" s="14" t="s">
        <v>123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14" t="s">
        <v>86</v>
      </c>
      <c r="BK143" s="246">
        <f>ROUND(I143*H143,2)</f>
        <v>0</v>
      </c>
      <c r="BL143" s="14" t="s">
        <v>131</v>
      </c>
      <c r="BM143" s="245" t="s">
        <v>199</v>
      </c>
    </row>
    <row r="144" s="2" customFormat="1" ht="24" customHeight="1">
      <c r="A144" s="35"/>
      <c r="B144" s="36"/>
      <c r="C144" s="233" t="s">
        <v>200</v>
      </c>
      <c r="D144" s="233" t="s">
        <v>127</v>
      </c>
      <c r="E144" s="234" t="s">
        <v>201</v>
      </c>
      <c r="F144" s="235" t="s">
        <v>202</v>
      </c>
      <c r="G144" s="236" t="s">
        <v>194</v>
      </c>
      <c r="H144" s="237">
        <v>3</v>
      </c>
      <c r="I144" s="238"/>
      <c r="J144" s="239">
        <f>ROUND(I144*H144,2)</f>
        <v>0</v>
      </c>
      <c r="K144" s="240"/>
      <c r="L144" s="41"/>
      <c r="M144" s="241" t="s">
        <v>1</v>
      </c>
      <c r="N144" s="242" t="s">
        <v>43</v>
      </c>
      <c r="O144" s="88"/>
      <c r="P144" s="243">
        <f>O144*H144</f>
        <v>0</v>
      </c>
      <c r="Q144" s="243">
        <v>0.01023</v>
      </c>
      <c r="R144" s="243">
        <f>Q144*H144</f>
        <v>0.030689999999999999</v>
      </c>
      <c r="S144" s="243">
        <v>0</v>
      </c>
      <c r="T144" s="244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45" t="s">
        <v>131</v>
      </c>
      <c r="AT144" s="245" t="s">
        <v>127</v>
      </c>
      <c r="AU144" s="245" t="s">
        <v>88</v>
      </c>
      <c r="AY144" s="14" t="s">
        <v>123</v>
      </c>
      <c r="BE144" s="246">
        <f>IF(N144="základní",J144,0)</f>
        <v>0</v>
      </c>
      <c r="BF144" s="246">
        <f>IF(N144="snížená",J144,0)</f>
        <v>0</v>
      </c>
      <c r="BG144" s="246">
        <f>IF(N144="zákl. přenesená",J144,0)</f>
        <v>0</v>
      </c>
      <c r="BH144" s="246">
        <f>IF(N144="sníž. přenesená",J144,0)</f>
        <v>0</v>
      </c>
      <c r="BI144" s="246">
        <f>IF(N144="nulová",J144,0)</f>
        <v>0</v>
      </c>
      <c r="BJ144" s="14" t="s">
        <v>86</v>
      </c>
      <c r="BK144" s="246">
        <f>ROUND(I144*H144,2)</f>
        <v>0</v>
      </c>
      <c r="BL144" s="14" t="s">
        <v>131</v>
      </c>
      <c r="BM144" s="245" t="s">
        <v>203</v>
      </c>
    </row>
    <row r="145" s="2" customFormat="1" ht="16.5" customHeight="1">
      <c r="A145" s="35"/>
      <c r="B145" s="36"/>
      <c r="C145" s="233" t="s">
        <v>204</v>
      </c>
      <c r="D145" s="233" t="s">
        <v>127</v>
      </c>
      <c r="E145" s="234" t="s">
        <v>205</v>
      </c>
      <c r="F145" s="235" t="s">
        <v>206</v>
      </c>
      <c r="G145" s="236" t="s">
        <v>151</v>
      </c>
      <c r="H145" s="237">
        <v>2</v>
      </c>
      <c r="I145" s="238"/>
      <c r="J145" s="239">
        <f>ROUND(I145*H145,2)</f>
        <v>0</v>
      </c>
      <c r="K145" s="240"/>
      <c r="L145" s="41"/>
      <c r="M145" s="241" t="s">
        <v>1</v>
      </c>
      <c r="N145" s="242" t="s">
        <v>43</v>
      </c>
      <c r="O145" s="88"/>
      <c r="P145" s="243">
        <f>O145*H145</f>
        <v>0</v>
      </c>
      <c r="Q145" s="243">
        <v>6.9999999999999994E-05</v>
      </c>
      <c r="R145" s="243">
        <f>Q145*H145</f>
        <v>0.00013999999999999999</v>
      </c>
      <c r="S145" s="243">
        <v>0.021000000000000001</v>
      </c>
      <c r="T145" s="244">
        <f>S145*H145</f>
        <v>0.042000000000000003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45" t="s">
        <v>131</v>
      </c>
      <c r="AT145" s="245" t="s">
        <v>127</v>
      </c>
      <c r="AU145" s="245" t="s">
        <v>88</v>
      </c>
      <c r="AY145" s="14" t="s">
        <v>123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14" t="s">
        <v>86</v>
      </c>
      <c r="BK145" s="246">
        <f>ROUND(I145*H145,2)</f>
        <v>0</v>
      </c>
      <c r="BL145" s="14" t="s">
        <v>131</v>
      </c>
      <c r="BM145" s="245" t="s">
        <v>207</v>
      </c>
    </row>
    <row r="146" s="2" customFormat="1" ht="24" customHeight="1">
      <c r="A146" s="35"/>
      <c r="B146" s="36"/>
      <c r="C146" s="233" t="s">
        <v>208</v>
      </c>
      <c r="D146" s="233" t="s">
        <v>127</v>
      </c>
      <c r="E146" s="234" t="s">
        <v>209</v>
      </c>
      <c r="F146" s="235" t="s">
        <v>210</v>
      </c>
      <c r="G146" s="236" t="s">
        <v>194</v>
      </c>
      <c r="H146" s="237">
        <v>3</v>
      </c>
      <c r="I146" s="238"/>
      <c r="J146" s="239">
        <f>ROUND(I146*H146,2)</f>
        <v>0</v>
      </c>
      <c r="K146" s="240"/>
      <c r="L146" s="41"/>
      <c r="M146" s="241" t="s">
        <v>1</v>
      </c>
      <c r="N146" s="242" t="s">
        <v>43</v>
      </c>
      <c r="O146" s="88"/>
      <c r="P146" s="243">
        <f>O146*H146</f>
        <v>0</v>
      </c>
      <c r="Q146" s="243">
        <v>0.023539999999999998</v>
      </c>
      <c r="R146" s="243">
        <f>Q146*H146</f>
        <v>0.070619999999999988</v>
      </c>
      <c r="S146" s="243">
        <v>0</v>
      </c>
      <c r="T146" s="24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5" t="s">
        <v>131</v>
      </c>
      <c r="AT146" s="245" t="s">
        <v>127</v>
      </c>
      <c r="AU146" s="245" t="s">
        <v>88</v>
      </c>
      <c r="AY146" s="14" t="s">
        <v>123</v>
      </c>
      <c r="BE146" s="246">
        <f>IF(N146="základní",J146,0)</f>
        <v>0</v>
      </c>
      <c r="BF146" s="246">
        <f>IF(N146="snížená",J146,0)</f>
        <v>0</v>
      </c>
      <c r="BG146" s="246">
        <f>IF(N146="zákl. přenesená",J146,0)</f>
        <v>0</v>
      </c>
      <c r="BH146" s="246">
        <f>IF(N146="sníž. přenesená",J146,0)</f>
        <v>0</v>
      </c>
      <c r="BI146" s="246">
        <f>IF(N146="nulová",J146,0)</f>
        <v>0</v>
      </c>
      <c r="BJ146" s="14" t="s">
        <v>86</v>
      </c>
      <c r="BK146" s="246">
        <f>ROUND(I146*H146,2)</f>
        <v>0</v>
      </c>
      <c r="BL146" s="14" t="s">
        <v>131</v>
      </c>
      <c r="BM146" s="245" t="s">
        <v>211</v>
      </c>
    </row>
    <row r="147" s="2" customFormat="1" ht="24" customHeight="1">
      <c r="A147" s="35"/>
      <c r="B147" s="36"/>
      <c r="C147" s="233" t="s">
        <v>212</v>
      </c>
      <c r="D147" s="233" t="s">
        <v>127</v>
      </c>
      <c r="E147" s="234" t="s">
        <v>213</v>
      </c>
      <c r="F147" s="235" t="s">
        <v>214</v>
      </c>
      <c r="G147" s="236" t="s">
        <v>194</v>
      </c>
      <c r="H147" s="237">
        <v>3</v>
      </c>
      <c r="I147" s="238"/>
      <c r="J147" s="239">
        <f>ROUND(I147*H147,2)</f>
        <v>0</v>
      </c>
      <c r="K147" s="240"/>
      <c r="L147" s="41"/>
      <c r="M147" s="241" t="s">
        <v>1</v>
      </c>
      <c r="N147" s="242" t="s">
        <v>43</v>
      </c>
      <c r="O147" s="88"/>
      <c r="P147" s="243">
        <f>O147*H147</f>
        <v>0</v>
      </c>
      <c r="Q147" s="243">
        <v>0.0035400000000000002</v>
      </c>
      <c r="R147" s="243">
        <f>Q147*H147</f>
        <v>0.010620000000000001</v>
      </c>
      <c r="S147" s="243">
        <v>0</v>
      </c>
      <c r="T147" s="244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45" t="s">
        <v>131</v>
      </c>
      <c r="AT147" s="245" t="s">
        <v>127</v>
      </c>
      <c r="AU147" s="245" t="s">
        <v>88</v>
      </c>
      <c r="AY147" s="14" t="s">
        <v>123</v>
      </c>
      <c r="BE147" s="246">
        <f>IF(N147="základní",J147,0)</f>
        <v>0</v>
      </c>
      <c r="BF147" s="246">
        <f>IF(N147="snížená",J147,0)</f>
        <v>0</v>
      </c>
      <c r="BG147" s="246">
        <f>IF(N147="zákl. přenesená",J147,0)</f>
        <v>0</v>
      </c>
      <c r="BH147" s="246">
        <f>IF(N147="sníž. přenesená",J147,0)</f>
        <v>0</v>
      </c>
      <c r="BI147" s="246">
        <f>IF(N147="nulová",J147,0)</f>
        <v>0</v>
      </c>
      <c r="BJ147" s="14" t="s">
        <v>86</v>
      </c>
      <c r="BK147" s="246">
        <f>ROUND(I147*H147,2)</f>
        <v>0</v>
      </c>
      <c r="BL147" s="14" t="s">
        <v>131</v>
      </c>
      <c r="BM147" s="245" t="s">
        <v>215</v>
      </c>
    </row>
    <row r="148" s="2" customFormat="1" ht="48" customHeight="1">
      <c r="A148" s="35"/>
      <c r="B148" s="36"/>
      <c r="C148" s="247" t="s">
        <v>216</v>
      </c>
      <c r="D148" s="247" t="s">
        <v>134</v>
      </c>
      <c r="E148" s="248" t="s">
        <v>217</v>
      </c>
      <c r="F148" s="249" t="s">
        <v>218</v>
      </c>
      <c r="G148" s="250" t="s">
        <v>1</v>
      </c>
      <c r="H148" s="251">
        <v>4</v>
      </c>
      <c r="I148" s="252"/>
      <c r="J148" s="253">
        <f>ROUND(I148*H148,2)</f>
        <v>0</v>
      </c>
      <c r="K148" s="254"/>
      <c r="L148" s="255"/>
      <c r="M148" s="256" t="s">
        <v>1</v>
      </c>
      <c r="N148" s="257" t="s">
        <v>43</v>
      </c>
      <c r="O148" s="88"/>
      <c r="P148" s="243">
        <f>O148*H148</f>
        <v>0</v>
      </c>
      <c r="Q148" s="243">
        <v>0</v>
      </c>
      <c r="R148" s="243">
        <f>Q148*H148</f>
        <v>0</v>
      </c>
      <c r="S148" s="243">
        <v>0</v>
      </c>
      <c r="T148" s="244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5" t="s">
        <v>138</v>
      </c>
      <c r="AT148" s="245" t="s">
        <v>134</v>
      </c>
      <c r="AU148" s="245" t="s">
        <v>88</v>
      </c>
      <c r="AY148" s="14" t="s">
        <v>123</v>
      </c>
      <c r="BE148" s="246">
        <f>IF(N148="základní",J148,0)</f>
        <v>0</v>
      </c>
      <c r="BF148" s="246">
        <f>IF(N148="snížená",J148,0)</f>
        <v>0</v>
      </c>
      <c r="BG148" s="246">
        <f>IF(N148="zákl. přenesená",J148,0)</f>
        <v>0</v>
      </c>
      <c r="BH148" s="246">
        <f>IF(N148="sníž. přenesená",J148,0)</f>
        <v>0</v>
      </c>
      <c r="BI148" s="246">
        <f>IF(N148="nulová",J148,0)</f>
        <v>0</v>
      </c>
      <c r="BJ148" s="14" t="s">
        <v>86</v>
      </c>
      <c r="BK148" s="246">
        <f>ROUND(I148*H148,2)</f>
        <v>0</v>
      </c>
      <c r="BL148" s="14" t="s">
        <v>131</v>
      </c>
      <c r="BM148" s="245" t="s">
        <v>219</v>
      </c>
    </row>
    <row r="149" s="2" customFormat="1" ht="48" customHeight="1">
      <c r="A149" s="35"/>
      <c r="B149" s="36"/>
      <c r="C149" s="247" t="s">
        <v>131</v>
      </c>
      <c r="D149" s="247" t="s">
        <v>134</v>
      </c>
      <c r="E149" s="248" t="s">
        <v>220</v>
      </c>
      <c r="F149" s="249" t="s">
        <v>221</v>
      </c>
      <c r="G149" s="250" t="s">
        <v>1</v>
      </c>
      <c r="H149" s="251">
        <v>3</v>
      </c>
      <c r="I149" s="252"/>
      <c r="J149" s="253">
        <f>ROUND(I149*H149,2)</f>
        <v>0</v>
      </c>
      <c r="K149" s="254"/>
      <c r="L149" s="255"/>
      <c r="M149" s="256" t="s">
        <v>1</v>
      </c>
      <c r="N149" s="257" t="s">
        <v>43</v>
      </c>
      <c r="O149" s="88"/>
      <c r="P149" s="243">
        <f>O149*H149</f>
        <v>0</v>
      </c>
      <c r="Q149" s="243">
        <v>0</v>
      </c>
      <c r="R149" s="243">
        <f>Q149*H149</f>
        <v>0</v>
      </c>
      <c r="S149" s="243">
        <v>0</v>
      </c>
      <c r="T149" s="244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45" t="s">
        <v>138</v>
      </c>
      <c r="AT149" s="245" t="s">
        <v>134</v>
      </c>
      <c r="AU149" s="245" t="s">
        <v>88</v>
      </c>
      <c r="AY149" s="14" t="s">
        <v>123</v>
      </c>
      <c r="BE149" s="246">
        <f>IF(N149="základní",J149,0)</f>
        <v>0</v>
      </c>
      <c r="BF149" s="246">
        <f>IF(N149="snížená",J149,0)</f>
        <v>0</v>
      </c>
      <c r="BG149" s="246">
        <f>IF(N149="zákl. přenesená",J149,0)</f>
        <v>0</v>
      </c>
      <c r="BH149" s="246">
        <f>IF(N149="sníž. přenesená",J149,0)</f>
        <v>0</v>
      </c>
      <c r="BI149" s="246">
        <f>IF(N149="nulová",J149,0)</f>
        <v>0</v>
      </c>
      <c r="BJ149" s="14" t="s">
        <v>86</v>
      </c>
      <c r="BK149" s="246">
        <f>ROUND(I149*H149,2)</f>
        <v>0</v>
      </c>
      <c r="BL149" s="14" t="s">
        <v>131</v>
      </c>
      <c r="BM149" s="245" t="s">
        <v>222</v>
      </c>
    </row>
    <row r="150" s="2" customFormat="1" ht="36" customHeight="1">
      <c r="A150" s="35"/>
      <c r="B150" s="36"/>
      <c r="C150" s="247" t="s">
        <v>8</v>
      </c>
      <c r="D150" s="247" t="s">
        <v>134</v>
      </c>
      <c r="E150" s="248" t="s">
        <v>223</v>
      </c>
      <c r="F150" s="249" t="s">
        <v>224</v>
      </c>
      <c r="G150" s="250" t="s">
        <v>1</v>
      </c>
      <c r="H150" s="251">
        <v>3</v>
      </c>
      <c r="I150" s="252"/>
      <c r="J150" s="253">
        <f>ROUND(I150*H150,2)</f>
        <v>0</v>
      </c>
      <c r="K150" s="254"/>
      <c r="L150" s="255"/>
      <c r="M150" s="256" t="s">
        <v>1</v>
      </c>
      <c r="N150" s="257" t="s">
        <v>43</v>
      </c>
      <c r="O150" s="88"/>
      <c r="P150" s="243">
        <f>O150*H150</f>
        <v>0</v>
      </c>
      <c r="Q150" s="243">
        <v>0</v>
      </c>
      <c r="R150" s="243">
        <f>Q150*H150</f>
        <v>0</v>
      </c>
      <c r="S150" s="243">
        <v>0</v>
      </c>
      <c r="T150" s="244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45" t="s">
        <v>138</v>
      </c>
      <c r="AT150" s="245" t="s">
        <v>134</v>
      </c>
      <c r="AU150" s="245" t="s">
        <v>88</v>
      </c>
      <c r="AY150" s="14" t="s">
        <v>123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14" t="s">
        <v>86</v>
      </c>
      <c r="BK150" s="246">
        <f>ROUND(I150*H150,2)</f>
        <v>0</v>
      </c>
      <c r="BL150" s="14" t="s">
        <v>131</v>
      </c>
      <c r="BM150" s="245" t="s">
        <v>225</v>
      </c>
    </row>
    <row r="151" s="2" customFormat="1" ht="24" customHeight="1">
      <c r="A151" s="35"/>
      <c r="B151" s="36"/>
      <c r="C151" s="247" t="s">
        <v>226</v>
      </c>
      <c r="D151" s="247" t="s">
        <v>134</v>
      </c>
      <c r="E151" s="248" t="s">
        <v>227</v>
      </c>
      <c r="F151" s="249" t="s">
        <v>228</v>
      </c>
      <c r="G151" s="250" t="s">
        <v>171</v>
      </c>
      <c r="H151" s="251">
        <v>1</v>
      </c>
      <c r="I151" s="252"/>
      <c r="J151" s="253">
        <f>ROUND(I151*H151,2)</f>
        <v>0</v>
      </c>
      <c r="K151" s="254"/>
      <c r="L151" s="255"/>
      <c r="M151" s="256" t="s">
        <v>1</v>
      </c>
      <c r="N151" s="257" t="s">
        <v>43</v>
      </c>
      <c r="O151" s="88"/>
      <c r="P151" s="243">
        <f>O151*H151</f>
        <v>0</v>
      </c>
      <c r="Q151" s="243">
        <v>0</v>
      </c>
      <c r="R151" s="243">
        <f>Q151*H151</f>
        <v>0</v>
      </c>
      <c r="S151" s="243">
        <v>0</v>
      </c>
      <c r="T151" s="244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45" t="s">
        <v>138</v>
      </c>
      <c r="AT151" s="245" t="s">
        <v>134</v>
      </c>
      <c r="AU151" s="245" t="s">
        <v>88</v>
      </c>
      <c r="AY151" s="14" t="s">
        <v>123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14" t="s">
        <v>86</v>
      </c>
      <c r="BK151" s="246">
        <f>ROUND(I151*H151,2)</f>
        <v>0</v>
      </c>
      <c r="BL151" s="14" t="s">
        <v>131</v>
      </c>
      <c r="BM151" s="245" t="s">
        <v>229</v>
      </c>
    </row>
    <row r="152" s="2" customFormat="1" ht="24" customHeight="1">
      <c r="A152" s="35"/>
      <c r="B152" s="36"/>
      <c r="C152" s="247" t="s">
        <v>7</v>
      </c>
      <c r="D152" s="247" t="s">
        <v>134</v>
      </c>
      <c r="E152" s="248" t="s">
        <v>230</v>
      </c>
      <c r="F152" s="249" t="s">
        <v>231</v>
      </c>
      <c r="G152" s="250" t="s">
        <v>171</v>
      </c>
      <c r="H152" s="251">
        <v>3</v>
      </c>
      <c r="I152" s="252"/>
      <c r="J152" s="253">
        <f>ROUND(I152*H152,2)</f>
        <v>0</v>
      </c>
      <c r="K152" s="254"/>
      <c r="L152" s="255"/>
      <c r="M152" s="256" t="s">
        <v>1</v>
      </c>
      <c r="N152" s="257" t="s">
        <v>43</v>
      </c>
      <c r="O152" s="88"/>
      <c r="P152" s="243">
        <f>O152*H152</f>
        <v>0</v>
      </c>
      <c r="Q152" s="243">
        <v>0</v>
      </c>
      <c r="R152" s="243">
        <f>Q152*H152</f>
        <v>0</v>
      </c>
      <c r="S152" s="243">
        <v>0</v>
      </c>
      <c r="T152" s="24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45" t="s">
        <v>138</v>
      </c>
      <c r="AT152" s="245" t="s">
        <v>134</v>
      </c>
      <c r="AU152" s="245" t="s">
        <v>88</v>
      </c>
      <c r="AY152" s="14" t="s">
        <v>123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14" t="s">
        <v>86</v>
      </c>
      <c r="BK152" s="246">
        <f>ROUND(I152*H152,2)</f>
        <v>0</v>
      </c>
      <c r="BL152" s="14" t="s">
        <v>131</v>
      </c>
      <c r="BM152" s="245" t="s">
        <v>232</v>
      </c>
    </row>
    <row r="153" s="2" customFormat="1" ht="36" customHeight="1">
      <c r="A153" s="35"/>
      <c r="B153" s="36"/>
      <c r="C153" s="247" t="s">
        <v>233</v>
      </c>
      <c r="D153" s="247" t="s">
        <v>134</v>
      </c>
      <c r="E153" s="248" t="s">
        <v>234</v>
      </c>
      <c r="F153" s="249" t="s">
        <v>235</v>
      </c>
      <c r="G153" s="250" t="s">
        <v>171</v>
      </c>
      <c r="H153" s="251">
        <v>3</v>
      </c>
      <c r="I153" s="252"/>
      <c r="J153" s="253">
        <f>ROUND(I153*H153,2)</f>
        <v>0</v>
      </c>
      <c r="K153" s="254"/>
      <c r="L153" s="255"/>
      <c r="M153" s="256" t="s">
        <v>1</v>
      </c>
      <c r="N153" s="257" t="s">
        <v>43</v>
      </c>
      <c r="O153" s="88"/>
      <c r="P153" s="243">
        <f>O153*H153</f>
        <v>0</v>
      </c>
      <c r="Q153" s="243">
        <v>0</v>
      </c>
      <c r="R153" s="243">
        <f>Q153*H153</f>
        <v>0</v>
      </c>
      <c r="S153" s="243">
        <v>0</v>
      </c>
      <c r="T153" s="244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45" t="s">
        <v>138</v>
      </c>
      <c r="AT153" s="245" t="s">
        <v>134</v>
      </c>
      <c r="AU153" s="245" t="s">
        <v>88</v>
      </c>
      <c r="AY153" s="14" t="s">
        <v>123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14" t="s">
        <v>86</v>
      </c>
      <c r="BK153" s="246">
        <f>ROUND(I153*H153,2)</f>
        <v>0</v>
      </c>
      <c r="BL153" s="14" t="s">
        <v>131</v>
      </c>
      <c r="BM153" s="245" t="s">
        <v>236</v>
      </c>
    </row>
    <row r="154" s="2" customFormat="1" ht="16.5" customHeight="1">
      <c r="A154" s="35"/>
      <c r="B154" s="36"/>
      <c r="C154" s="247" t="s">
        <v>237</v>
      </c>
      <c r="D154" s="247" t="s">
        <v>134</v>
      </c>
      <c r="E154" s="248" t="s">
        <v>238</v>
      </c>
      <c r="F154" s="249" t="s">
        <v>239</v>
      </c>
      <c r="G154" s="250" t="s">
        <v>171</v>
      </c>
      <c r="H154" s="251">
        <v>3</v>
      </c>
      <c r="I154" s="252"/>
      <c r="J154" s="253">
        <f>ROUND(I154*H154,2)</f>
        <v>0</v>
      </c>
      <c r="K154" s="254"/>
      <c r="L154" s="255"/>
      <c r="M154" s="256" t="s">
        <v>1</v>
      </c>
      <c r="N154" s="257" t="s">
        <v>43</v>
      </c>
      <c r="O154" s="88"/>
      <c r="P154" s="243">
        <f>O154*H154</f>
        <v>0</v>
      </c>
      <c r="Q154" s="243">
        <v>0</v>
      </c>
      <c r="R154" s="243">
        <f>Q154*H154</f>
        <v>0</v>
      </c>
      <c r="S154" s="243">
        <v>0</v>
      </c>
      <c r="T154" s="244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45" t="s">
        <v>138</v>
      </c>
      <c r="AT154" s="245" t="s">
        <v>134</v>
      </c>
      <c r="AU154" s="245" t="s">
        <v>88</v>
      </c>
      <c r="AY154" s="14" t="s">
        <v>123</v>
      </c>
      <c r="BE154" s="246">
        <f>IF(N154="základní",J154,0)</f>
        <v>0</v>
      </c>
      <c r="BF154" s="246">
        <f>IF(N154="snížená",J154,0)</f>
        <v>0</v>
      </c>
      <c r="BG154" s="246">
        <f>IF(N154="zákl. přenesená",J154,0)</f>
        <v>0</v>
      </c>
      <c r="BH154" s="246">
        <f>IF(N154="sníž. přenesená",J154,0)</f>
        <v>0</v>
      </c>
      <c r="BI154" s="246">
        <f>IF(N154="nulová",J154,0)</f>
        <v>0</v>
      </c>
      <c r="BJ154" s="14" t="s">
        <v>86</v>
      </c>
      <c r="BK154" s="246">
        <f>ROUND(I154*H154,2)</f>
        <v>0</v>
      </c>
      <c r="BL154" s="14" t="s">
        <v>131</v>
      </c>
      <c r="BM154" s="245" t="s">
        <v>240</v>
      </c>
    </row>
    <row r="155" s="2" customFormat="1" ht="16.5" customHeight="1">
      <c r="A155" s="35"/>
      <c r="B155" s="36"/>
      <c r="C155" s="233" t="s">
        <v>241</v>
      </c>
      <c r="D155" s="233" t="s">
        <v>127</v>
      </c>
      <c r="E155" s="234" t="s">
        <v>242</v>
      </c>
      <c r="F155" s="235" t="s">
        <v>243</v>
      </c>
      <c r="G155" s="236" t="s">
        <v>160</v>
      </c>
      <c r="H155" s="237">
        <v>0.82199999999999995</v>
      </c>
      <c r="I155" s="238"/>
      <c r="J155" s="239">
        <f>ROUND(I155*H155,2)</f>
        <v>0</v>
      </c>
      <c r="K155" s="240"/>
      <c r="L155" s="41"/>
      <c r="M155" s="241" t="s">
        <v>1</v>
      </c>
      <c r="N155" s="242" t="s">
        <v>43</v>
      </c>
      <c r="O155" s="88"/>
      <c r="P155" s="243">
        <f>O155*H155</f>
        <v>0</v>
      </c>
      <c r="Q155" s="243">
        <v>0</v>
      </c>
      <c r="R155" s="243">
        <f>Q155*H155</f>
        <v>0</v>
      </c>
      <c r="S155" s="243">
        <v>0</v>
      </c>
      <c r="T155" s="244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45" t="s">
        <v>131</v>
      </c>
      <c r="AT155" s="245" t="s">
        <v>127</v>
      </c>
      <c r="AU155" s="245" t="s">
        <v>88</v>
      </c>
      <c r="AY155" s="14" t="s">
        <v>123</v>
      </c>
      <c r="BE155" s="246">
        <f>IF(N155="základní",J155,0)</f>
        <v>0</v>
      </c>
      <c r="BF155" s="246">
        <f>IF(N155="snížená",J155,0)</f>
        <v>0</v>
      </c>
      <c r="BG155" s="246">
        <f>IF(N155="zákl. přenesená",J155,0)</f>
        <v>0</v>
      </c>
      <c r="BH155" s="246">
        <f>IF(N155="sníž. přenesená",J155,0)</f>
        <v>0</v>
      </c>
      <c r="BI155" s="246">
        <f>IF(N155="nulová",J155,0)</f>
        <v>0</v>
      </c>
      <c r="BJ155" s="14" t="s">
        <v>86</v>
      </c>
      <c r="BK155" s="246">
        <f>ROUND(I155*H155,2)</f>
        <v>0</v>
      </c>
      <c r="BL155" s="14" t="s">
        <v>131</v>
      </c>
      <c r="BM155" s="245" t="s">
        <v>244</v>
      </c>
    </row>
    <row r="156" s="2" customFormat="1" ht="24" customHeight="1">
      <c r="A156" s="35"/>
      <c r="B156" s="36"/>
      <c r="C156" s="233" t="s">
        <v>245</v>
      </c>
      <c r="D156" s="233" t="s">
        <v>127</v>
      </c>
      <c r="E156" s="234" t="s">
        <v>246</v>
      </c>
      <c r="F156" s="235" t="s">
        <v>247</v>
      </c>
      <c r="G156" s="236" t="s">
        <v>160</v>
      </c>
      <c r="H156" s="237">
        <v>0.82199999999999995</v>
      </c>
      <c r="I156" s="238"/>
      <c r="J156" s="239">
        <f>ROUND(I156*H156,2)</f>
        <v>0</v>
      </c>
      <c r="K156" s="240"/>
      <c r="L156" s="41"/>
      <c r="M156" s="241" t="s">
        <v>1</v>
      </c>
      <c r="N156" s="242" t="s">
        <v>43</v>
      </c>
      <c r="O156" s="88"/>
      <c r="P156" s="243">
        <f>O156*H156</f>
        <v>0</v>
      </c>
      <c r="Q156" s="243">
        <v>0</v>
      </c>
      <c r="R156" s="243">
        <f>Q156*H156</f>
        <v>0</v>
      </c>
      <c r="S156" s="243">
        <v>0</v>
      </c>
      <c r="T156" s="244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45" t="s">
        <v>131</v>
      </c>
      <c r="AT156" s="245" t="s">
        <v>127</v>
      </c>
      <c r="AU156" s="245" t="s">
        <v>88</v>
      </c>
      <c r="AY156" s="14" t="s">
        <v>123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14" t="s">
        <v>86</v>
      </c>
      <c r="BK156" s="246">
        <f>ROUND(I156*H156,2)</f>
        <v>0</v>
      </c>
      <c r="BL156" s="14" t="s">
        <v>131</v>
      </c>
      <c r="BM156" s="245" t="s">
        <v>248</v>
      </c>
    </row>
    <row r="157" s="12" customFormat="1" ht="22.8" customHeight="1">
      <c r="A157" s="12"/>
      <c r="B157" s="217"/>
      <c r="C157" s="218"/>
      <c r="D157" s="219" t="s">
        <v>77</v>
      </c>
      <c r="E157" s="231" t="s">
        <v>249</v>
      </c>
      <c r="F157" s="231" t="s">
        <v>250</v>
      </c>
      <c r="G157" s="218"/>
      <c r="H157" s="218"/>
      <c r="I157" s="221"/>
      <c r="J157" s="232">
        <f>BK157</f>
        <v>0</v>
      </c>
      <c r="K157" s="218"/>
      <c r="L157" s="223"/>
      <c r="M157" s="224"/>
      <c r="N157" s="225"/>
      <c r="O157" s="225"/>
      <c r="P157" s="226">
        <f>SUM(P158:P180)</f>
        <v>0</v>
      </c>
      <c r="Q157" s="225"/>
      <c r="R157" s="226">
        <f>SUM(R158:R180)</f>
        <v>1.7597400000000001</v>
      </c>
      <c r="S157" s="225"/>
      <c r="T157" s="227">
        <f>SUM(T158:T180)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28" t="s">
        <v>88</v>
      </c>
      <c r="AT157" s="229" t="s">
        <v>77</v>
      </c>
      <c r="AU157" s="229" t="s">
        <v>86</v>
      </c>
      <c r="AY157" s="228" t="s">
        <v>123</v>
      </c>
      <c r="BK157" s="230">
        <f>SUM(BK158:BK180)</f>
        <v>0</v>
      </c>
    </row>
    <row r="158" s="2" customFormat="1" ht="24" customHeight="1">
      <c r="A158" s="35"/>
      <c r="B158" s="36"/>
      <c r="C158" s="233" t="s">
        <v>251</v>
      </c>
      <c r="D158" s="233" t="s">
        <v>127</v>
      </c>
      <c r="E158" s="234" t="s">
        <v>252</v>
      </c>
      <c r="F158" s="235" t="s">
        <v>253</v>
      </c>
      <c r="G158" s="236" t="s">
        <v>137</v>
      </c>
      <c r="H158" s="237">
        <v>4</v>
      </c>
      <c r="I158" s="238"/>
      <c r="J158" s="239">
        <f>ROUND(I158*H158,2)</f>
        <v>0</v>
      </c>
      <c r="K158" s="240"/>
      <c r="L158" s="41"/>
      <c r="M158" s="241" t="s">
        <v>1</v>
      </c>
      <c r="N158" s="242" t="s">
        <v>43</v>
      </c>
      <c r="O158" s="88"/>
      <c r="P158" s="243">
        <f>O158*H158</f>
        <v>0</v>
      </c>
      <c r="Q158" s="243">
        <v>0.00148</v>
      </c>
      <c r="R158" s="243">
        <f>Q158*H158</f>
        <v>0.0059199999999999999</v>
      </c>
      <c r="S158" s="243">
        <v>0</v>
      </c>
      <c r="T158" s="244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45" t="s">
        <v>131</v>
      </c>
      <c r="AT158" s="245" t="s">
        <v>127</v>
      </c>
      <c r="AU158" s="245" t="s">
        <v>88</v>
      </c>
      <c r="AY158" s="14" t="s">
        <v>123</v>
      </c>
      <c r="BE158" s="246">
        <f>IF(N158="základní",J158,0)</f>
        <v>0</v>
      </c>
      <c r="BF158" s="246">
        <f>IF(N158="snížená",J158,0)</f>
        <v>0</v>
      </c>
      <c r="BG158" s="246">
        <f>IF(N158="zákl. přenesená",J158,0)</f>
        <v>0</v>
      </c>
      <c r="BH158" s="246">
        <f>IF(N158="sníž. přenesená",J158,0)</f>
        <v>0</v>
      </c>
      <c r="BI158" s="246">
        <f>IF(N158="nulová",J158,0)</f>
        <v>0</v>
      </c>
      <c r="BJ158" s="14" t="s">
        <v>86</v>
      </c>
      <c r="BK158" s="246">
        <f>ROUND(I158*H158,2)</f>
        <v>0</v>
      </c>
      <c r="BL158" s="14" t="s">
        <v>131</v>
      </c>
      <c r="BM158" s="245" t="s">
        <v>254</v>
      </c>
    </row>
    <row r="159" s="2" customFormat="1" ht="24" customHeight="1">
      <c r="A159" s="35"/>
      <c r="B159" s="36"/>
      <c r="C159" s="233" t="s">
        <v>255</v>
      </c>
      <c r="D159" s="233" t="s">
        <v>127</v>
      </c>
      <c r="E159" s="234" t="s">
        <v>256</v>
      </c>
      <c r="F159" s="235" t="s">
        <v>257</v>
      </c>
      <c r="G159" s="236" t="s">
        <v>137</v>
      </c>
      <c r="H159" s="237">
        <v>271</v>
      </c>
      <c r="I159" s="238"/>
      <c r="J159" s="239">
        <f>ROUND(I159*H159,2)</f>
        <v>0</v>
      </c>
      <c r="K159" s="240"/>
      <c r="L159" s="41"/>
      <c r="M159" s="241" t="s">
        <v>1</v>
      </c>
      <c r="N159" s="242" t="s">
        <v>43</v>
      </c>
      <c r="O159" s="88"/>
      <c r="P159" s="243">
        <f>O159*H159</f>
        <v>0</v>
      </c>
      <c r="Q159" s="243">
        <v>0.00428</v>
      </c>
      <c r="R159" s="243">
        <f>Q159*H159</f>
        <v>1.15988</v>
      </c>
      <c r="S159" s="243">
        <v>0</v>
      </c>
      <c r="T159" s="244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45" t="s">
        <v>131</v>
      </c>
      <c r="AT159" s="245" t="s">
        <v>127</v>
      </c>
      <c r="AU159" s="245" t="s">
        <v>88</v>
      </c>
      <c r="AY159" s="14" t="s">
        <v>123</v>
      </c>
      <c r="BE159" s="246">
        <f>IF(N159="základní",J159,0)</f>
        <v>0</v>
      </c>
      <c r="BF159" s="246">
        <f>IF(N159="snížená",J159,0)</f>
        <v>0</v>
      </c>
      <c r="BG159" s="246">
        <f>IF(N159="zákl. přenesená",J159,0)</f>
        <v>0</v>
      </c>
      <c r="BH159" s="246">
        <f>IF(N159="sníž. přenesená",J159,0)</f>
        <v>0</v>
      </c>
      <c r="BI159" s="246">
        <f>IF(N159="nulová",J159,0)</f>
        <v>0</v>
      </c>
      <c r="BJ159" s="14" t="s">
        <v>86</v>
      </c>
      <c r="BK159" s="246">
        <f>ROUND(I159*H159,2)</f>
        <v>0</v>
      </c>
      <c r="BL159" s="14" t="s">
        <v>131</v>
      </c>
      <c r="BM159" s="245" t="s">
        <v>258</v>
      </c>
    </row>
    <row r="160" s="2" customFormat="1" ht="24" customHeight="1">
      <c r="A160" s="35"/>
      <c r="B160" s="36"/>
      <c r="C160" s="233" t="s">
        <v>259</v>
      </c>
      <c r="D160" s="233" t="s">
        <v>127</v>
      </c>
      <c r="E160" s="234" t="s">
        <v>260</v>
      </c>
      <c r="F160" s="235" t="s">
        <v>261</v>
      </c>
      <c r="G160" s="236" t="s">
        <v>151</v>
      </c>
      <c r="H160" s="237">
        <v>44</v>
      </c>
      <c r="I160" s="238"/>
      <c r="J160" s="239">
        <f>ROUND(I160*H160,2)</f>
        <v>0</v>
      </c>
      <c r="K160" s="240"/>
      <c r="L160" s="41"/>
      <c r="M160" s="241" t="s">
        <v>1</v>
      </c>
      <c r="N160" s="242" t="s">
        <v>43</v>
      </c>
      <c r="O160" s="88"/>
      <c r="P160" s="243">
        <f>O160*H160</f>
        <v>0</v>
      </c>
      <c r="Q160" s="243">
        <v>0</v>
      </c>
      <c r="R160" s="243">
        <f>Q160*H160</f>
        <v>0</v>
      </c>
      <c r="S160" s="243">
        <v>0</v>
      </c>
      <c r="T160" s="244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45" t="s">
        <v>131</v>
      </c>
      <c r="AT160" s="245" t="s">
        <v>127</v>
      </c>
      <c r="AU160" s="245" t="s">
        <v>88</v>
      </c>
      <c r="AY160" s="14" t="s">
        <v>123</v>
      </c>
      <c r="BE160" s="246">
        <f>IF(N160="základní",J160,0)</f>
        <v>0</v>
      </c>
      <c r="BF160" s="246">
        <f>IF(N160="snížená",J160,0)</f>
        <v>0</v>
      </c>
      <c r="BG160" s="246">
        <f>IF(N160="zákl. přenesená",J160,0)</f>
        <v>0</v>
      </c>
      <c r="BH160" s="246">
        <f>IF(N160="sníž. přenesená",J160,0)</f>
        <v>0</v>
      </c>
      <c r="BI160" s="246">
        <f>IF(N160="nulová",J160,0)</f>
        <v>0</v>
      </c>
      <c r="BJ160" s="14" t="s">
        <v>86</v>
      </c>
      <c r="BK160" s="246">
        <f>ROUND(I160*H160,2)</f>
        <v>0</v>
      </c>
      <c r="BL160" s="14" t="s">
        <v>131</v>
      </c>
      <c r="BM160" s="245" t="s">
        <v>262</v>
      </c>
    </row>
    <row r="161" s="2" customFormat="1" ht="24" customHeight="1">
      <c r="A161" s="35"/>
      <c r="B161" s="36"/>
      <c r="C161" s="233" t="s">
        <v>263</v>
      </c>
      <c r="D161" s="233" t="s">
        <v>127</v>
      </c>
      <c r="E161" s="234" t="s">
        <v>264</v>
      </c>
      <c r="F161" s="235" t="s">
        <v>265</v>
      </c>
      <c r="G161" s="236" t="s">
        <v>151</v>
      </c>
      <c r="H161" s="237">
        <v>22</v>
      </c>
      <c r="I161" s="238"/>
      <c r="J161" s="239">
        <f>ROUND(I161*H161,2)</f>
        <v>0</v>
      </c>
      <c r="K161" s="240"/>
      <c r="L161" s="41"/>
      <c r="M161" s="241" t="s">
        <v>1</v>
      </c>
      <c r="N161" s="242" t="s">
        <v>43</v>
      </c>
      <c r="O161" s="88"/>
      <c r="P161" s="243">
        <f>O161*H161</f>
        <v>0</v>
      </c>
      <c r="Q161" s="243">
        <v>0</v>
      </c>
      <c r="R161" s="243">
        <f>Q161*H161</f>
        <v>0</v>
      </c>
      <c r="S161" s="243">
        <v>0</v>
      </c>
      <c r="T161" s="244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45" t="s">
        <v>131</v>
      </c>
      <c r="AT161" s="245" t="s">
        <v>127</v>
      </c>
      <c r="AU161" s="245" t="s">
        <v>88</v>
      </c>
      <c r="AY161" s="14" t="s">
        <v>123</v>
      </c>
      <c r="BE161" s="246">
        <f>IF(N161="základní",J161,0)</f>
        <v>0</v>
      </c>
      <c r="BF161" s="246">
        <f>IF(N161="snížená",J161,0)</f>
        <v>0</v>
      </c>
      <c r="BG161" s="246">
        <f>IF(N161="zákl. přenesená",J161,0)</f>
        <v>0</v>
      </c>
      <c r="BH161" s="246">
        <f>IF(N161="sníž. přenesená",J161,0)</f>
        <v>0</v>
      </c>
      <c r="BI161" s="246">
        <f>IF(N161="nulová",J161,0)</f>
        <v>0</v>
      </c>
      <c r="BJ161" s="14" t="s">
        <v>86</v>
      </c>
      <c r="BK161" s="246">
        <f>ROUND(I161*H161,2)</f>
        <v>0</v>
      </c>
      <c r="BL161" s="14" t="s">
        <v>131</v>
      </c>
      <c r="BM161" s="245" t="s">
        <v>266</v>
      </c>
    </row>
    <row r="162" s="2" customFormat="1" ht="24" customHeight="1">
      <c r="A162" s="35"/>
      <c r="B162" s="36"/>
      <c r="C162" s="233" t="s">
        <v>267</v>
      </c>
      <c r="D162" s="233" t="s">
        <v>127</v>
      </c>
      <c r="E162" s="234" t="s">
        <v>268</v>
      </c>
      <c r="F162" s="235" t="s">
        <v>269</v>
      </c>
      <c r="G162" s="236" t="s">
        <v>137</v>
      </c>
      <c r="H162" s="237">
        <v>5</v>
      </c>
      <c r="I162" s="238"/>
      <c r="J162" s="239">
        <f>ROUND(I162*H162,2)</f>
        <v>0</v>
      </c>
      <c r="K162" s="240"/>
      <c r="L162" s="41"/>
      <c r="M162" s="241" t="s">
        <v>1</v>
      </c>
      <c r="N162" s="242" t="s">
        <v>43</v>
      </c>
      <c r="O162" s="88"/>
      <c r="P162" s="243">
        <f>O162*H162</f>
        <v>0</v>
      </c>
      <c r="Q162" s="243">
        <v>0.0061799999999999997</v>
      </c>
      <c r="R162" s="243">
        <f>Q162*H162</f>
        <v>0.030899999999999997</v>
      </c>
      <c r="S162" s="243">
        <v>0</v>
      </c>
      <c r="T162" s="244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45" t="s">
        <v>131</v>
      </c>
      <c r="AT162" s="245" t="s">
        <v>127</v>
      </c>
      <c r="AU162" s="245" t="s">
        <v>88</v>
      </c>
      <c r="AY162" s="14" t="s">
        <v>123</v>
      </c>
      <c r="BE162" s="246">
        <f>IF(N162="základní",J162,0)</f>
        <v>0</v>
      </c>
      <c r="BF162" s="246">
        <f>IF(N162="snížená",J162,0)</f>
        <v>0</v>
      </c>
      <c r="BG162" s="246">
        <f>IF(N162="zákl. přenesená",J162,0)</f>
        <v>0</v>
      </c>
      <c r="BH162" s="246">
        <f>IF(N162="sníž. přenesená",J162,0)</f>
        <v>0</v>
      </c>
      <c r="BI162" s="246">
        <f>IF(N162="nulová",J162,0)</f>
        <v>0</v>
      </c>
      <c r="BJ162" s="14" t="s">
        <v>86</v>
      </c>
      <c r="BK162" s="246">
        <f>ROUND(I162*H162,2)</f>
        <v>0</v>
      </c>
      <c r="BL162" s="14" t="s">
        <v>131</v>
      </c>
      <c r="BM162" s="245" t="s">
        <v>270</v>
      </c>
    </row>
    <row r="163" s="2" customFormat="1" ht="16.5" customHeight="1">
      <c r="A163" s="35"/>
      <c r="B163" s="36"/>
      <c r="C163" s="233" t="s">
        <v>271</v>
      </c>
      <c r="D163" s="233" t="s">
        <v>127</v>
      </c>
      <c r="E163" s="234" t="s">
        <v>272</v>
      </c>
      <c r="F163" s="235" t="s">
        <v>273</v>
      </c>
      <c r="G163" s="236" t="s">
        <v>137</v>
      </c>
      <c r="H163" s="237">
        <v>275</v>
      </c>
      <c r="I163" s="238"/>
      <c r="J163" s="239">
        <f>ROUND(I163*H163,2)</f>
        <v>0</v>
      </c>
      <c r="K163" s="240"/>
      <c r="L163" s="41"/>
      <c r="M163" s="241" t="s">
        <v>1</v>
      </c>
      <c r="N163" s="242" t="s">
        <v>43</v>
      </c>
      <c r="O163" s="88"/>
      <c r="P163" s="243">
        <f>O163*H163</f>
        <v>0</v>
      </c>
      <c r="Q163" s="243">
        <v>0</v>
      </c>
      <c r="R163" s="243">
        <f>Q163*H163</f>
        <v>0</v>
      </c>
      <c r="S163" s="243">
        <v>0</v>
      </c>
      <c r="T163" s="244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45" t="s">
        <v>131</v>
      </c>
      <c r="AT163" s="245" t="s">
        <v>127</v>
      </c>
      <c r="AU163" s="245" t="s">
        <v>88</v>
      </c>
      <c r="AY163" s="14" t="s">
        <v>123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14" t="s">
        <v>86</v>
      </c>
      <c r="BK163" s="246">
        <f>ROUND(I163*H163,2)</f>
        <v>0</v>
      </c>
      <c r="BL163" s="14" t="s">
        <v>131</v>
      </c>
      <c r="BM163" s="245" t="s">
        <v>274</v>
      </c>
    </row>
    <row r="164" s="2" customFormat="1" ht="24" customHeight="1">
      <c r="A164" s="35"/>
      <c r="B164" s="36"/>
      <c r="C164" s="233" t="s">
        <v>275</v>
      </c>
      <c r="D164" s="233" t="s">
        <v>127</v>
      </c>
      <c r="E164" s="234" t="s">
        <v>276</v>
      </c>
      <c r="F164" s="235" t="s">
        <v>277</v>
      </c>
      <c r="G164" s="236" t="s">
        <v>137</v>
      </c>
      <c r="H164" s="237">
        <v>5</v>
      </c>
      <c r="I164" s="238"/>
      <c r="J164" s="239">
        <f>ROUND(I164*H164,2)</f>
        <v>0</v>
      </c>
      <c r="K164" s="240"/>
      <c r="L164" s="41"/>
      <c r="M164" s="241" t="s">
        <v>1</v>
      </c>
      <c r="N164" s="242" t="s">
        <v>43</v>
      </c>
      <c r="O164" s="88"/>
      <c r="P164" s="243">
        <f>O164*H164</f>
        <v>0</v>
      </c>
      <c r="Q164" s="243">
        <v>0</v>
      </c>
      <c r="R164" s="243">
        <f>Q164*H164</f>
        <v>0</v>
      </c>
      <c r="S164" s="243">
        <v>0</v>
      </c>
      <c r="T164" s="244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45" t="s">
        <v>131</v>
      </c>
      <c r="AT164" s="245" t="s">
        <v>127</v>
      </c>
      <c r="AU164" s="245" t="s">
        <v>88</v>
      </c>
      <c r="AY164" s="14" t="s">
        <v>123</v>
      </c>
      <c r="BE164" s="246">
        <f>IF(N164="základní",J164,0)</f>
        <v>0</v>
      </c>
      <c r="BF164" s="246">
        <f>IF(N164="snížená",J164,0)</f>
        <v>0</v>
      </c>
      <c r="BG164" s="246">
        <f>IF(N164="zákl. přenesená",J164,0)</f>
        <v>0</v>
      </c>
      <c r="BH164" s="246">
        <f>IF(N164="sníž. přenesená",J164,0)</f>
        <v>0</v>
      </c>
      <c r="BI164" s="246">
        <f>IF(N164="nulová",J164,0)</f>
        <v>0</v>
      </c>
      <c r="BJ164" s="14" t="s">
        <v>86</v>
      </c>
      <c r="BK164" s="246">
        <f>ROUND(I164*H164,2)</f>
        <v>0</v>
      </c>
      <c r="BL164" s="14" t="s">
        <v>131</v>
      </c>
      <c r="BM164" s="245" t="s">
        <v>278</v>
      </c>
    </row>
    <row r="165" s="2" customFormat="1" ht="24" customHeight="1">
      <c r="A165" s="35"/>
      <c r="B165" s="36"/>
      <c r="C165" s="233" t="s">
        <v>279</v>
      </c>
      <c r="D165" s="233" t="s">
        <v>127</v>
      </c>
      <c r="E165" s="234" t="s">
        <v>280</v>
      </c>
      <c r="F165" s="235" t="s">
        <v>281</v>
      </c>
      <c r="G165" s="236" t="s">
        <v>137</v>
      </c>
      <c r="H165" s="237">
        <v>20</v>
      </c>
      <c r="I165" s="238"/>
      <c r="J165" s="239">
        <f>ROUND(I165*H165,2)</f>
        <v>0</v>
      </c>
      <c r="K165" s="240"/>
      <c r="L165" s="41"/>
      <c r="M165" s="241" t="s">
        <v>1</v>
      </c>
      <c r="N165" s="242" t="s">
        <v>43</v>
      </c>
      <c r="O165" s="88"/>
      <c r="P165" s="243">
        <f>O165*H165</f>
        <v>0</v>
      </c>
      <c r="Q165" s="243">
        <v>0.00046000000000000001</v>
      </c>
      <c r="R165" s="243">
        <f>Q165*H165</f>
        <v>0.0091999999999999998</v>
      </c>
      <c r="S165" s="243">
        <v>0</v>
      </c>
      <c r="T165" s="244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45" t="s">
        <v>131</v>
      </c>
      <c r="AT165" s="245" t="s">
        <v>127</v>
      </c>
      <c r="AU165" s="245" t="s">
        <v>88</v>
      </c>
      <c r="AY165" s="14" t="s">
        <v>123</v>
      </c>
      <c r="BE165" s="246">
        <f>IF(N165="základní",J165,0)</f>
        <v>0</v>
      </c>
      <c r="BF165" s="246">
        <f>IF(N165="snížená",J165,0)</f>
        <v>0</v>
      </c>
      <c r="BG165" s="246">
        <f>IF(N165="zákl. přenesená",J165,0)</f>
        <v>0</v>
      </c>
      <c r="BH165" s="246">
        <f>IF(N165="sníž. přenesená",J165,0)</f>
        <v>0</v>
      </c>
      <c r="BI165" s="246">
        <f>IF(N165="nulová",J165,0)</f>
        <v>0</v>
      </c>
      <c r="BJ165" s="14" t="s">
        <v>86</v>
      </c>
      <c r="BK165" s="246">
        <f>ROUND(I165*H165,2)</f>
        <v>0</v>
      </c>
      <c r="BL165" s="14" t="s">
        <v>131</v>
      </c>
      <c r="BM165" s="245" t="s">
        <v>282</v>
      </c>
    </row>
    <row r="166" s="2" customFormat="1" ht="24" customHeight="1">
      <c r="A166" s="35"/>
      <c r="B166" s="36"/>
      <c r="C166" s="233" t="s">
        <v>283</v>
      </c>
      <c r="D166" s="233" t="s">
        <v>127</v>
      </c>
      <c r="E166" s="234" t="s">
        <v>284</v>
      </c>
      <c r="F166" s="235" t="s">
        <v>285</v>
      </c>
      <c r="G166" s="236" t="s">
        <v>137</v>
      </c>
      <c r="H166" s="237">
        <v>20</v>
      </c>
      <c r="I166" s="238"/>
      <c r="J166" s="239">
        <f>ROUND(I166*H166,2)</f>
        <v>0</v>
      </c>
      <c r="K166" s="240"/>
      <c r="L166" s="41"/>
      <c r="M166" s="241" t="s">
        <v>1</v>
      </c>
      <c r="N166" s="242" t="s">
        <v>43</v>
      </c>
      <c r="O166" s="88"/>
      <c r="P166" s="243">
        <f>O166*H166</f>
        <v>0</v>
      </c>
      <c r="Q166" s="243">
        <v>0.00069999999999999999</v>
      </c>
      <c r="R166" s="243">
        <f>Q166*H166</f>
        <v>0.014</v>
      </c>
      <c r="S166" s="243">
        <v>0</v>
      </c>
      <c r="T166" s="244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45" t="s">
        <v>131</v>
      </c>
      <c r="AT166" s="245" t="s">
        <v>127</v>
      </c>
      <c r="AU166" s="245" t="s">
        <v>88</v>
      </c>
      <c r="AY166" s="14" t="s">
        <v>123</v>
      </c>
      <c r="BE166" s="246">
        <f>IF(N166="základní",J166,0)</f>
        <v>0</v>
      </c>
      <c r="BF166" s="246">
        <f>IF(N166="snížená",J166,0)</f>
        <v>0</v>
      </c>
      <c r="BG166" s="246">
        <f>IF(N166="zákl. přenesená",J166,0)</f>
        <v>0</v>
      </c>
      <c r="BH166" s="246">
        <f>IF(N166="sníž. přenesená",J166,0)</f>
        <v>0</v>
      </c>
      <c r="BI166" s="246">
        <f>IF(N166="nulová",J166,0)</f>
        <v>0</v>
      </c>
      <c r="BJ166" s="14" t="s">
        <v>86</v>
      </c>
      <c r="BK166" s="246">
        <f>ROUND(I166*H166,2)</f>
        <v>0</v>
      </c>
      <c r="BL166" s="14" t="s">
        <v>131</v>
      </c>
      <c r="BM166" s="245" t="s">
        <v>286</v>
      </c>
    </row>
    <row r="167" s="2" customFormat="1" ht="24" customHeight="1">
      <c r="A167" s="35"/>
      <c r="B167" s="36"/>
      <c r="C167" s="233" t="s">
        <v>287</v>
      </c>
      <c r="D167" s="233" t="s">
        <v>127</v>
      </c>
      <c r="E167" s="234" t="s">
        <v>288</v>
      </c>
      <c r="F167" s="235" t="s">
        <v>289</v>
      </c>
      <c r="G167" s="236" t="s">
        <v>137</v>
      </c>
      <c r="H167" s="237">
        <v>153</v>
      </c>
      <c r="I167" s="238"/>
      <c r="J167" s="239">
        <f>ROUND(I167*H167,2)</f>
        <v>0</v>
      </c>
      <c r="K167" s="240"/>
      <c r="L167" s="41"/>
      <c r="M167" s="241" t="s">
        <v>1</v>
      </c>
      <c r="N167" s="242" t="s">
        <v>43</v>
      </c>
      <c r="O167" s="88"/>
      <c r="P167" s="243">
        <f>O167*H167</f>
        <v>0</v>
      </c>
      <c r="Q167" s="243">
        <v>0.0012700000000000001</v>
      </c>
      <c r="R167" s="243">
        <f>Q167*H167</f>
        <v>0.19431000000000001</v>
      </c>
      <c r="S167" s="243">
        <v>0</v>
      </c>
      <c r="T167" s="244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45" t="s">
        <v>131</v>
      </c>
      <c r="AT167" s="245" t="s">
        <v>127</v>
      </c>
      <c r="AU167" s="245" t="s">
        <v>88</v>
      </c>
      <c r="AY167" s="14" t="s">
        <v>123</v>
      </c>
      <c r="BE167" s="246">
        <f>IF(N167="základní",J167,0)</f>
        <v>0</v>
      </c>
      <c r="BF167" s="246">
        <f>IF(N167="snížená",J167,0)</f>
        <v>0</v>
      </c>
      <c r="BG167" s="246">
        <f>IF(N167="zákl. přenesená",J167,0)</f>
        <v>0</v>
      </c>
      <c r="BH167" s="246">
        <f>IF(N167="sníž. přenesená",J167,0)</f>
        <v>0</v>
      </c>
      <c r="BI167" s="246">
        <f>IF(N167="nulová",J167,0)</f>
        <v>0</v>
      </c>
      <c r="BJ167" s="14" t="s">
        <v>86</v>
      </c>
      <c r="BK167" s="246">
        <f>ROUND(I167*H167,2)</f>
        <v>0</v>
      </c>
      <c r="BL167" s="14" t="s">
        <v>131</v>
      </c>
      <c r="BM167" s="245" t="s">
        <v>290</v>
      </c>
    </row>
    <row r="168" s="2" customFormat="1" ht="24" customHeight="1">
      <c r="A168" s="35"/>
      <c r="B168" s="36"/>
      <c r="C168" s="233" t="s">
        <v>138</v>
      </c>
      <c r="D168" s="233" t="s">
        <v>127</v>
      </c>
      <c r="E168" s="234" t="s">
        <v>291</v>
      </c>
      <c r="F168" s="235" t="s">
        <v>292</v>
      </c>
      <c r="G168" s="236" t="s">
        <v>137</v>
      </c>
      <c r="H168" s="237">
        <v>60</v>
      </c>
      <c r="I168" s="238"/>
      <c r="J168" s="239">
        <f>ROUND(I168*H168,2)</f>
        <v>0</v>
      </c>
      <c r="K168" s="240"/>
      <c r="L168" s="41"/>
      <c r="M168" s="241" t="s">
        <v>1</v>
      </c>
      <c r="N168" s="242" t="s">
        <v>43</v>
      </c>
      <c r="O168" s="88"/>
      <c r="P168" s="243">
        <f>O168*H168</f>
        <v>0</v>
      </c>
      <c r="Q168" s="243">
        <v>0.0015900000000000001</v>
      </c>
      <c r="R168" s="243">
        <f>Q168*H168</f>
        <v>0.095399999999999999</v>
      </c>
      <c r="S168" s="243">
        <v>0</v>
      </c>
      <c r="T168" s="244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45" t="s">
        <v>131</v>
      </c>
      <c r="AT168" s="245" t="s">
        <v>127</v>
      </c>
      <c r="AU168" s="245" t="s">
        <v>88</v>
      </c>
      <c r="AY168" s="14" t="s">
        <v>123</v>
      </c>
      <c r="BE168" s="246">
        <f>IF(N168="základní",J168,0)</f>
        <v>0</v>
      </c>
      <c r="BF168" s="246">
        <f>IF(N168="snížená",J168,0)</f>
        <v>0</v>
      </c>
      <c r="BG168" s="246">
        <f>IF(N168="zákl. přenesená",J168,0)</f>
        <v>0</v>
      </c>
      <c r="BH168" s="246">
        <f>IF(N168="sníž. přenesená",J168,0)</f>
        <v>0</v>
      </c>
      <c r="BI168" s="246">
        <f>IF(N168="nulová",J168,0)</f>
        <v>0</v>
      </c>
      <c r="BJ168" s="14" t="s">
        <v>86</v>
      </c>
      <c r="BK168" s="246">
        <f>ROUND(I168*H168,2)</f>
        <v>0</v>
      </c>
      <c r="BL168" s="14" t="s">
        <v>131</v>
      </c>
      <c r="BM168" s="245" t="s">
        <v>293</v>
      </c>
    </row>
    <row r="169" s="2" customFormat="1" ht="16.5" customHeight="1">
      <c r="A169" s="35"/>
      <c r="B169" s="36"/>
      <c r="C169" s="233" t="s">
        <v>294</v>
      </c>
      <c r="D169" s="233" t="s">
        <v>127</v>
      </c>
      <c r="E169" s="234" t="s">
        <v>295</v>
      </c>
      <c r="F169" s="235" t="s">
        <v>296</v>
      </c>
      <c r="G169" s="236" t="s">
        <v>137</v>
      </c>
      <c r="H169" s="237">
        <v>253</v>
      </c>
      <c r="I169" s="238"/>
      <c r="J169" s="239">
        <f>ROUND(I169*H169,2)</f>
        <v>0</v>
      </c>
      <c r="K169" s="240"/>
      <c r="L169" s="41"/>
      <c r="M169" s="241" t="s">
        <v>1</v>
      </c>
      <c r="N169" s="242" t="s">
        <v>43</v>
      </c>
      <c r="O169" s="88"/>
      <c r="P169" s="243">
        <f>O169*H169</f>
        <v>0</v>
      </c>
      <c r="Q169" s="243">
        <v>0</v>
      </c>
      <c r="R169" s="243">
        <f>Q169*H169</f>
        <v>0</v>
      </c>
      <c r="S169" s="243">
        <v>0</v>
      </c>
      <c r="T169" s="244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45" t="s">
        <v>131</v>
      </c>
      <c r="AT169" s="245" t="s">
        <v>127</v>
      </c>
      <c r="AU169" s="245" t="s">
        <v>88</v>
      </c>
      <c r="AY169" s="14" t="s">
        <v>123</v>
      </c>
      <c r="BE169" s="246">
        <f>IF(N169="základní",J169,0)</f>
        <v>0</v>
      </c>
      <c r="BF169" s="246">
        <f>IF(N169="snížená",J169,0)</f>
        <v>0</v>
      </c>
      <c r="BG169" s="246">
        <f>IF(N169="zákl. přenesená",J169,0)</f>
        <v>0</v>
      </c>
      <c r="BH169" s="246">
        <f>IF(N169="sníž. přenesená",J169,0)</f>
        <v>0</v>
      </c>
      <c r="BI169" s="246">
        <f>IF(N169="nulová",J169,0)</f>
        <v>0</v>
      </c>
      <c r="BJ169" s="14" t="s">
        <v>86</v>
      </c>
      <c r="BK169" s="246">
        <f>ROUND(I169*H169,2)</f>
        <v>0</v>
      </c>
      <c r="BL169" s="14" t="s">
        <v>131</v>
      </c>
      <c r="BM169" s="245" t="s">
        <v>297</v>
      </c>
    </row>
    <row r="170" s="2" customFormat="1" ht="24" customHeight="1">
      <c r="A170" s="35"/>
      <c r="B170" s="36"/>
      <c r="C170" s="233" t="s">
        <v>298</v>
      </c>
      <c r="D170" s="233" t="s">
        <v>127</v>
      </c>
      <c r="E170" s="234" t="s">
        <v>299</v>
      </c>
      <c r="F170" s="235" t="s">
        <v>300</v>
      </c>
      <c r="G170" s="236" t="s">
        <v>137</v>
      </c>
      <c r="H170" s="237">
        <v>239</v>
      </c>
      <c r="I170" s="238"/>
      <c r="J170" s="239">
        <f>ROUND(I170*H170,2)</f>
        <v>0</v>
      </c>
      <c r="K170" s="240"/>
      <c r="L170" s="41"/>
      <c r="M170" s="241" t="s">
        <v>1</v>
      </c>
      <c r="N170" s="242" t="s">
        <v>43</v>
      </c>
      <c r="O170" s="88"/>
      <c r="P170" s="243">
        <f>O170*H170</f>
        <v>0</v>
      </c>
      <c r="Q170" s="243">
        <v>0.00013999999999999999</v>
      </c>
      <c r="R170" s="243">
        <f>Q170*H170</f>
        <v>0.033459999999999997</v>
      </c>
      <c r="S170" s="243">
        <v>0</v>
      </c>
      <c r="T170" s="244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45" t="s">
        <v>131</v>
      </c>
      <c r="AT170" s="245" t="s">
        <v>127</v>
      </c>
      <c r="AU170" s="245" t="s">
        <v>88</v>
      </c>
      <c r="AY170" s="14" t="s">
        <v>123</v>
      </c>
      <c r="BE170" s="246">
        <f>IF(N170="základní",J170,0)</f>
        <v>0</v>
      </c>
      <c r="BF170" s="246">
        <f>IF(N170="snížená",J170,0)</f>
        <v>0</v>
      </c>
      <c r="BG170" s="246">
        <f>IF(N170="zákl. přenesená",J170,0)</f>
        <v>0</v>
      </c>
      <c r="BH170" s="246">
        <f>IF(N170="sníž. přenesená",J170,0)</f>
        <v>0</v>
      </c>
      <c r="BI170" s="246">
        <f>IF(N170="nulová",J170,0)</f>
        <v>0</v>
      </c>
      <c r="BJ170" s="14" t="s">
        <v>86</v>
      </c>
      <c r="BK170" s="246">
        <f>ROUND(I170*H170,2)</f>
        <v>0</v>
      </c>
      <c r="BL170" s="14" t="s">
        <v>131</v>
      </c>
      <c r="BM170" s="245" t="s">
        <v>301</v>
      </c>
    </row>
    <row r="171" s="2" customFormat="1" ht="24" customHeight="1">
      <c r="A171" s="35"/>
      <c r="B171" s="36"/>
      <c r="C171" s="233" t="s">
        <v>302</v>
      </c>
      <c r="D171" s="233" t="s">
        <v>127</v>
      </c>
      <c r="E171" s="234" t="s">
        <v>303</v>
      </c>
      <c r="F171" s="235" t="s">
        <v>304</v>
      </c>
      <c r="G171" s="236" t="s">
        <v>137</v>
      </c>
      <c r="H171" s="237">
        <v>100</v>
      </c>
      <c r="I171" s="238"/>
      <c r="J171" s="239">
        <f>ROUND(I171*H171,2)</f>
        <v>0</v>
      </c>
      <c r="K171" s="240"/>
      <c r="L171" s="41"/>
      <c r="M171" s="241" t="s">
        <v>1</v>
      </c>
      <c r="N171" s="242" t="s">
        <v>43</v>
      </c>
      <c r="O171" s="88"/>
      <c r="P171" s="243">
        <f>O171*H171</f>
        <v>0</v>
      </c>
      <c r="Q171" s="243">
        <v>0.00018000000000000001</v>
      </c>
      <c r="R171" s="243">
        <f>Q171*H171</f>
        <v>0.018000000000000002</v>
      </c>
      <c r="S171" s="243">
        <v>0</v>
      </c>
      <c r="T171" s="244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45" t="s">
        <v>131</v>
      </c>
      <c r="AT171" s="245" t="s">
        <v>127</v>
      </c>
      <c r="AU171" s="245" t="s">
        <v>88</v>
      </c>
      <c r="AY171" s="14" t="s">
        <v>123</v>
      </c>
      <c r="BE171" s="246">
        <f>IF(N171="základní",J171,0)</f>
        <v>0</v>
      </c>
      <c r="BF171" s="246">
        <f>IF(N171="snížená",J171,0)</f>
        <v>0</v>
      </c>
      <c r="BG171" s="246">
        <f>IF(N171="zákl. přenesená",J171,0)</f>
        <v>0</v>
      </c>
      <c r="BH171" s="246">
        <f>IF(N171="sníž. přenesená",J171,0)</f>
        <v>0</v>
      </c>
      <c r="BI171" s="246">
        <f>IF(N171="nulová",J171,0)</f>
        <v>0</v>
      </c>
      <c r="BJ171" s="14" t="s">
        <v>86</v>
      </c>
      <c r="BK171" s="246">
        <f>ROUND(I171*H171,2)</f>
        <v>0</v>
      </c>
      <c r="BL171" s="14" t="s">
        <v>131</v>
      </c>
      <c r="BM171" s="245" t="s">
        <v>305</v>
      </c>
    </row>
    <row r="172" s="2" customFormat="1" ht="24" customHeight="1">
      <c r="A172" s="35"/>
      <c r="B172" s="36"/>
      <c r="C172" s="233" t="s">
        <v>306</v>
      </c>
      <c r="D172" s="233" t="s">
        <v>127</v>
      </c>
      <c r="E172" s="234" t="s">
        <v>307</v>
      </c>
      <c r="F172" s="235" t="s">
        <v>308</v>
      </c>
      <c r="G172" s="236" t="s">
        <v>137</v>
      </c>
      <c r="H172" s="237">
        <v>18</v>
      </c>
      <c r="I172" s="238"/>
      <c r="J172" s="239">
        <f>ROUND(I172*H172,2)</f>
        <v>0</v>
      </c>
      <c r="K172" s="240"/>
      <c r="L172" s="41"/>
      <c r="M172" s="241" t="s">
        <v>1</v>
      </c>
      <c r="N172" s="242" t="s">
        <v>43</v>
      </c>
      <c r="O172" s="88"/>
      <c r="P172" s="243">
        <f>O172*H172</f>
        <v>0</v>
      </c>
      <c r="Q172" s="243">
        <v>0.00024000000000000001</v>
      </c>
      <c r="R172" s="243">
        <f>Q172*H172</f>
        <v>0.0043200000000000001</v>
      </c>
      <c r="S172" s="243">
        <v>0</v>
      </c>
      <c r="T172" s="244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45" t="s">
        <v>131</v>
      </c>
      <c r="AT172" s="245" t="s">
        <v>127</v>
      </c>
      <c r="AU172" s="245" t="s">
        <v>88</v>
      </c>
      <c r="AY172" s="14" t="s">
        <v>123</v>
      </c>
      <c r="BE172" s="246">
        <f>IF(N172="základní",J172,0)</f>
        <v>0</v>
      </c>
      <c r="BF172" s="246">
        <f>IF(N172="snížená",J172,0)</f>
        <v>0</v>
      </c>
      <c r="BG172" s="246">
        <f>IF(N172="zákl. přenesená",J172,0)</f>
        <v>0</v>
      </c>
      <c r="BH172" s="246">
        <f>IF(N172="sníž. přenesená",J172,0)</f>
        <v>0</v>
      </c>
      <c r="BI172" s="246">
        <f>IF(N172="nulová",J172,0)</f>
        <v>0</v>
      </c>
      <c r="BJ172" s="14" t="s">
        <v>86</v>
      </c>
      <c r="BK172" s="246">
        <f>ROUND(I172*H172,2)</f>
        <v>0</v>
      </c>
      <c r="BL172" s="14" t="s">
        <v>131</v>
      </c>
      <c r="BM172" s="245" t="s">
        <v>309</v>
      </c>
    </row>
    <row r="173" s="2" customFormat="1" ht="24" customHeight="1">
      <c r="A173" s="35"/>
      <c r="B173" s="36"/>
      <c r="C173" s="233" t="s">
        <v>310</v>
      </c>
      <c r="D173" s="233" t="s">
        <v>127</v>
      </c>
      <c r="E173" s="234" t="s">
        <v>311</v>
      </c>
      <c r="F173" s="235" t="s">
        <v>312</v>
      </c>
      <c r="G173" s="236" t="s">
        <v>137</v>
      </c>
      <c r="H173" s="237">
        <v>115</v>
      </c>
      <c r="I173" s="238"/>
      <c r="J173" s="239">
        <f>ROUND(I173*H173,2)</f>
        <v>0</v>
      </c>
      <c r="K173" s="240"/>
      <c r="L173" s="41"/>
      <c r="M173" s="241" t="s">
        <v>1</v>
      </c>
      <c r="N173" s="242" t="s">
        <v>43</v>
      </c>
      <c r="O173" s="88"/>
      <c r="P173" s="243">
        <f>O173*H173</f>
        <v>0</v>
      </c>
      <c r="Q173" s="243">
        <v>0.00038999999999999999</v>
      </c>
      <c r="R173" s="243">
        <f>Q173*H173</f>
        <v>0.044850000000000001</v>
      </c>
      <c r="S173" s="243">
        <v>0</v>
      </c>
      <c r="T173" s="244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45" t="s">
        <v>131</v>
      </c>
      <c r="AT173" s="245" t="s">
        <v>127</v>
      </c>
      <c r="AU173" s="245" t="s">
        <v>88</v>
      </c>
      <c r="AY173" s="14" t="s">
        <v>123</v>
      </c>
      <c r="BE173" s="246">
        <f>IF(N173="základní",J173,0)</f>
        <v>0</v>
      </c>
      <c r="BF173" s="246">
        <f>IF(N173="snížená",J173,0)</f>
        <v>0</v>
      </c>
      <c r="BG173" s="246">
        <f>IF(N173="zákl. přenesená",J173,0)</f>
        <v>0</v>
      </c>
      <c r="BH173" s="246">
        <f>IF(N173="sníž. přenesená",J173,0)</f>
        <v>0</v>
      </c>
      <c r="BI173" s="246">
        <f>IF(N173="nulová",J173,0)</f>
        <v>0</v>
      </c>
      <c r="BJ173" s="14" t="s">
        <v>86</v>
      </c>
      <c r="BK173" s="246">
        <f>ROUND(I173*H173,2)</f>
        <v>0</v>
      </c>
      <c r="BL173" s="14" t="s">
        <v>131</v>
      </c>
      <c r="BM173" s="245" t="s">
        <v>313</v>
      </c>
    </row>
    <row r="174" s="2" customFormat="1" ht="24" customHeight="1">
      <c r="A174" s="35"/>
      <c r="B174" s="36"/>
      <c r="C174" s="233" t="s">
        <v>314</v>
      </c>
      <c r="D174" s="233" t="s">
        <v>127</v>
      </c>
      <c r="E174" s="234" t="s">
        <v>315</v>
      </c>
      <c r="F174" s="235" t="s">
        <v>316</v>
      </c>
      <c r="G174" s="236" t="s">
        <v>137</v>
      </c>
      <c r="H174" s="237">
        <v>70</v>
      </c>
      <c r="I174" s="238"/>
      <c r="J174" s="239">
        <f>ROUND(I174*H174,2)</f>
        <v>0</v>
      </c>
      <c r="K174" s="240"/>
      <c r="L174" s="41"/>
      <c r="M174" s="241" t="s">
        <v>1</v>
      </c>
      <c r="N174" s="242" t="s">
        <v>43</v>
      </c>
      <c r="O174" s="88"/>
      <c r="P174" s="243">
        <f>O174*H174</f>
        <v>0</v>
      </c>
      <c r="Q174" s="243">
        <v>0.00038999999999999999</v>
      </c>
      <c r="R174" s="243">
        <f>Q174*H174</f>
        <v>0.027299999999999998</v>
      </c>
      <c r="S174" s="243">
        <v>0</v>
      </c>
      <c r="T174" s="244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45" t="s">
        <v>131</v>
      </c>
      <c r="AT174" s="245" t="s">
        <v>127</v>
      </c>
      <c r="AU174" s="245" t="s">
        <v>88</v>
      </c>
      <c r="AY174" s="14" t="s">
        <v>123</v>
      </c>
      <c r="BE174" s="246">
        <f>IF(N174="základní",J174,0)</f>
        <v>0</v>
      </c>
      <c r="BF174" s="246">
        <f>IF(N174="snížená",J174,0)</f>
        <v>0</v>
      </c>
      <c r="BG174" s="246">
        <f>IF(N174="zákl. přenesená",J174,0)</f>
        <v>0</v>
      </c>
      <c r="BH174" s="246">
        <f>IF(N174="sníž. přenesená",J174,0)</f>
        <v>0</v>
      </c>
      <c r="BI174" s="246">
        <f>IF(N174="nulová",J174,0)</f>
        <v>0</v>
      </c>
      <c r="BJ174" s="14" t="s">
        <v>86</v>
      </c>
      <c r="BK174" s="246">
        <f>ROUND(I174*H174,2)</f>
        <v>0</v>
      </c>
      <c r="BL174" s="14" t="s">
        <v>131</v>
      </c>
      <c r="BM174" s="245" t="s">
        <v>317</v>
      </c>
    </row>
    <row r="175" s="2" customFormat="1" ht="16.5" customHeight="1">
      <c r="A175" s="35"/>
      <c r="B175" s="36"/>
      <c r="C175" s="233" t="s">
        <v>318</v>
      </c>
      <c r="D175" s="233" t="s">
        <v>127</v>
      </c>
      <c r="E175" s="234" t="s">
        <v>319</v>
      </c>
      <c r="F175" s="235" t="s">
        <v>320</v>
      </c>
      <c r="G175" s="236" t="s">
        <v>137</v>
      </c>
      <c r="H175" s="237">
        <v>682</v>
      </c>
      <c r="I175" s="238"/>
      <c r="J175" s="239">
        <f>ROUND(I175*H175,2)</f>
        <v>0</v>
      </c>
      <c r="K175" s="240"/>
      <c r="L175" s="41"/>
      <c r="M175" s="241" t="s">
        <v>1</v>
      </c>
      <c r="N175" s="242" t="s">
        <v>43</v>
      </c>
      <c r="O175" s="88"/>
      <c r="P175" s="243">
        <f>O175*H175</f>
        <v>0</v>
      </c>
      <c r="Q175" s="243">
        <v>0</v>
      </c>
      <c r="R175" s="243">
        <f>Q175*H175</f>
        <v>0</v>
      </c>
      <c r="S175" s="243">
        <v>0</v>
      </c>
      <c r="T175" s="244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45" t="s">
        <v>131</v>
      </c>
      <c r="AT175" s="245" t="s">
        <v>127</v>
      </c>
      <c r="AU175" s="245" t="s">
        <v>88</v>
      </c>
      <c r="AY175" s="14" t="s">
        <v>123</v>
      </c>
      <c r="BE175" s="246">
        <f>IF(N175="základní",J175,0)</f>
        <v>0</v>
      </c>
      <c r="BF175" s="246">
        <f>IF(N175="snížená",J175,0)</f>
        <v>0</v>
      </c>
      <c r="BG175" s="246">
        <f>IF(N175="zákl. přenesená",J175,0)</f>
        <v>0</v>
      </c>
      <c r="BH175" s="246">
        <f>IF(N175="sníž. přenesená",J175,0)</f>
        <v>0</v>
      </c>
      <c r="BI175" s="246">
        <f>IF(N175="nulová",J175,0)</f>
        <v>0</v>
      </c>
      <c r="BJ175" s="14" t="s">
        <v>86</v>
      </c>
      <c r="BK175" s="246">
        <f>ROUND(I175*H175,2)</f>
        <v>0</v>
      </c>
      <c r="BL175" s="14" t="s">
        <v>131</v>
      </c>
      <c r="BM175" s="245" t="s">
        <v>321</v>
      </c>
    </row>
    <row r="176" s="2" customFormat="1" ht="24" customHeight="1">
      <c r="A176" s="35"/>
      <c r="B176" s="36"/>
      <c r="C176" s="233" t="s">
        <v>322</v>
      </c>
      <c r="D176" s="233" t="s">
        <v>127</v>
      </c>
      <c r="E176" s="234" t="s">
        <v>323</v>
      </c>
      <c r="F176" s="235" t="s">
        <v>324</v>
      </c>
      <c r="G176" s="236" t="s">
        <v>137</v>
      </c>
      <c r="H176" s="237">
        <v>401</v>
      </c>
      <c r="I176" s="238"/>
      <c r="J176" s="239">
        <f>ROUND(I176*H176,2)</f>
        <v>0</v>
      </c>
      <c r="K176" s="240"/>
      <c r="L176" s="41"/>
      <c r="M176" s="241" t="s">
        <v>1</v>
      </c>
      <c r="N176" s="242" t="s">
        <v>43</v>
      </c>
      <c r="O176" s="88"/>
      <c r="P176" s="243">
        <f>O176*H176</f>
        <v>0</v>
      </c>
      <c r="Q176" s="243">
        <v>0.00012</v>
      </c>
      <c r="R176" s="243">
        <f>Q176*H176</f>
        <v>0.048120000000000003</v>
      </c>
      <c r="S176" s="243">
        <v>0</v>
      </c>
      <c r="T176" s="244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45" t="s">
        <v>131</v>
      </c>
      <c r="AT176" s="245" t="s">
        <v>127</v>
      </c>
      <c r="AU176" s="245" t="s">
        <v>88</v>
      </c>
      <c r="AY176" s="14" t="s">
        <v>123</v>
      </c>
      <c r="BE176" s="246">
        <f>IF(N176="základní",J176,0)</f>
        <v>0</v>
      </c>
      <c r="BF176" s="246">
        <f>IF(N176="snížená",J176,0)</f>
        <v>0</v>
      </c>
      <c r="BG176" s="246">
        <f>IF(N176="zákl. přenesená",J176,0)</f>
        <v>0</v>
      </c>
      <c r="BH176" s="246">
        <f>IF(N176="sníž. přenesená",J176,0)</f>
        <v>0</v>
      </c>
      <c r="BI176" s="246">
        <f>IF(N176="nulová",J176,0)</f>
        <v>0</v>
      </c>
      <c r="BJ176" s="14" t="s">
        <v>86</v>
      </c>
      <c r="BK176" s="246">
        <f>ROUND(I176*H176,2)</f>
        <v>0</v>
      </c>
      <c r="BL176" s="14" t="s">
        <v>131</v>
      </c>
      <c r="BM176" s="245" t="s">
        <v>325</v>
      </c>
    </row>
    <row r="177" s="2" customFormat="1" ht="24" customHeight="1">
      <c r="A177" s="35"/>
      <c r="B177" s="36"/>
      <c r="C177" s="233" t="s">
        <v>326</v>
      </c>
      <c r="D177" s="233" t="s">
        <v>127</v>
      </c>
      <c r="E177" s="234" t="s">
        <v>327</v>
      </c>
      <c r="F177" s="235" t="s">
        <v>328</v>
      </c>
      <c r="G177" s="236" t="s">
        <v>137</v>
      </c>
      <c r="H177" s="237">
        <v>268</v>
      </c>
      <c r="I177" s="238"/>
      <c r="J177" s="239">
        <f>ROUND(I177*H177,2)</f>
        <v>0</v>
      </c>
      <c r="K177" s="240"/>
      <c r="L177" s="41"/>
      <c r="M177" s="241" t="s">
        <v>1</v>
      </c>
      <c r="N177" s="242" t="s">
        <v>43</v>
      </c>
      <c r="O177" s="88"/>
      <c r="P177" s="243">
        <f>O177*H177</f>
        <v>0</v>
      </c>
      <c r="Q177" s="243">
        <v>0.00016000000000000001</v>
      </c>
      <c r="R177" s="243">
        <f>Q177*H177</f>
        <v>0.042880000000000001</v>
      </c>
      <c r="S177" s="243">
        <v>0</v>
      </c>
      <c r="T177" s="244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45" t="s">
        <v>131</v>
      </c>
      <c r="AT177" s="245" t="s">
        <v>127</v>
      </c>
      <c r="AU177" s="245" t="s">
        <v>88</v>
      </c>
      <c r="AY177" s="14" t="s">
        <v>123</v>
      </c>
      <c r="BE177" s="246">
        <f>IF(N177="základní",J177,0)</f>
        <v>0</v>
      </c>
      <c r="BF177" s="246">
        <f>IF(N177="snížená",J177,0)</f>
        <v>0</v>
      </c>
      <c r="BG177" s="246">
        <f>IF(N177="zákl. přenesená",J177,0)</f>
        <v>0</v>
      </c>
      <c r="BH177" s="246">
        <f>IF(N177="sníž. přenesená",J177,0)</f>
        <v>0</v>
      </c>
      <c r="BI177" s="246">
        <f>IF(N177="nulová",J177,0)</f>
        <v>0</v>
      </c>
      <c r="BJ177" s="14" t="s">
        <v>86</v>
      </c>
      <c r="BK177" s="246">
        <f>ROUND(I177*H177,2)</f>
        <v>0</v>
      </c>
      <c r="BL177" s="14" t="s">
        <v>131</v>
      </c>
      <c r="BM177" s="245" t="s">
        <v>329</v>
      </c>
    </row>
    <row r="178" s="2" customFormat="1" ht="24" customHeight="1">
      <c r="A178" s="35"/>
      <c r="B178" s="36"/>
      <c r="C178" s="233" t="s">
        <v>330</v>
      </c>
      <c r="D178" s="233" t="s">
        <v>127</v>
      </c>
      <c r="E178" s="234" t="s">
        <v>331</v>
      </c>
      <c r="F178" s="235" t="s">
        <v>332</v>
      </c>
      <c r="G178" s="236" t="s">
        <v>137</v>
      </c>
      <c r="H178" s="237">
        <v>130</v>
      </c>
      <c r="I178" s="238"/>
      <c r="J178" s="239">
        <f>ROUND(I178*H178,2)</f>
        <v>0</v>
      </c>
      <c r="K178" s="240"/>
      <c r="L178" s="41"/>
      <c r="M178" s="241" t="s">
        <v>1</v>
      </c>
      <c r="N178" s="242" t="s">
        <v>43</v>
      </c>
      <c r="O178" s="88"/>
      <c r="P178" s="243">
        <f>O178*H178</f>
        <v>0</v>
      </c>
      <c r="Q178" s="243">
        <v>0.00024000000000000001</v>
      </c>
      <c r="R178" s="243">
        <f>Q178*H178</f>
        <v>0.031200000000000002</v>
      </c>
      <c r="S178" s="243">
        <v>0</v>
      </c>
      <c r="T178" s="244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45" t="s">
        <v>131</v>
      </c>
      <c r="AT178" s="245" t="s">
        <v>127</v>
      </c>
      <c r="AU178" s="245" t="s">
        <v>88</v>
      </c>
      <c r="AY178" s="14" t="s">
        <v>123</v>
      </c>
      <c r="BE178" s="246">
        <f>IF(N178="základní",J178,0)</f>
        <v>0</v>
      </c>
      <c r="BF178" s="246">
        <f>IF(N178="snížená",J178,0)</f>
        <v>0</v>
      </c>
      <c r="BG178" s="246">
        <f>IF(N178="zákl. přenesená",J178,0)</f>
        <v>0</v>
      </c>
      <c r="BH178" s="246">
        <f>IF(N178="sníž. přenesená",J178,0)</f>
        <v>0</v>
      </c>
      <c r="BI178" s="246">
        <f>IF(N178="nulová",J178,0)</f>
        <v>0</v>
      </c>
      <c r="BJ178" s="14" t="s">
        <v>86</v>
      </c>
      <c r="BK178" s="246">
        <f>ROUND(I178*H178,2)</f>
        <v>0</v>
      </c>
      <c r="BL178" s="14" t="s">
        <v>131</v>
      </c>
      <c r="BM178" s="245" t="s">
        <v>333</v>
      </c>
    </row>
    <row r="179" s="2" customFormat="1" ht="24" customHeight="1">
      <c r="A179" s="35"/>
      <c r="B179" s="36"/>
      <c r="C179" s="233" t="s">
        <v>334</v>
      </c>
      <c r="D179" s="233" t="s">
        <v>127</v>
      </c>
      <c r="E179" s="234" t="s">
        <v>335</v>
      </c>
      <c r="F179" s="235" t="s">
        <v>336</v>
      </c>
      <c r="G179" s="236" t="s">
        <v>160</v>
      </c>
      <c r="H179" s="237">
        <v>1.76</v>
      </c>
      <c r="I179" s="238"/>
      <c r="J179" s="239">
        <f>ROUND(I179*H179,2)</f>
        <v>0</v>
      </c>
      <c r="K179" s="240"/>
      <c r="L179" s="41"/>
      <c r="M179" s="241" t="s">
        <v>1</v>
      </c>
      <c r="N179" s="242" t="s">
        <v>43</v>
      </c>
      <c r="O179" s="88"/>
      <c r="P179" s="243">
        <f>O179*H179</f>
        <v>0</v>
      </c>
      <c r="Q179" s="243">
        <v>0</v>
      </c>
      <c r="R179" s="243">
        <f>Q179*H179</f>
        <v>0</v>
      </c>
      <c r="S179" s="243">
        <v>0</v>
      </c>
      <c r="T179" s="244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45" t="s">
        <v>131</v>
      </c>
      <c r="AT179" s="245" t="s">
        <v>127</v>
      </c>
      <c r="AU179" s="245" t="s">
        <v>88</v>
      </c>
      <c r="AY179" s="14" t="s">
        <v>123</v>
      </c>
      <c r="BE179" s="246">
        <f>IF(N179="základní",J179,0)</f>
        <v>0</v>
      </c>
      <c r="BF179" s="246">
        <f>IF(N179="snížená",J179,0)</f>
        <v>0</v>
      </c>
      <c r="BG179" s="246">
        <f>IF(N179="zákl. přenesená",J179,0)</f>
        <v>0</v>
      </c>
      <c r="BH179" s="246">
        <f>IF(N179="sníž. přenesená",J179,0)</f>
        <v>0</v>
      </c>
      <c r="BI179" s="246">
        <f>IF(N179="nulová",J179,0)</f>
        <v>0</v>
      </c>
      <c r="BJ179" s="14" t="s">
        <v>86</v>
      </c>
      <c r="BK179" s="246">
        <f>ROUND(I179*H179,2)</f>
        <v>0</v>
      </c>
      <c r="BL179" s="14" t="s">
        <v>131</v>
      </c>
      <c r="BM179" s="245" t="s">
        <v>337</v>
      </c>
    </row>
    <row r="180" s="2" customFormat="1" ht="24" customHeight="1">
      <c r="A180" s="35"/>
      <c r="B180" s="36"/>
      <c r="C180" s="233" t="s">
        <v>338</v>
      </c>
      <c r="D180" s="233" t="s">
        <v>127</v>
      </c>
      <c r="E180" s="234" t="s">
        <v>339</v>
      </c>
      <c r="F180" s="235" t="s">
        <v>340</v>
      </c>
      <c r="G180" s="236" t="s">
        <v>160</v>
      </c>
      <c r="H180" s="237">
        <v>1.76</v>
      </c>
      <c r="I180" s="238"/>
      <c r="J180" s="239">
        <f>ROUND(I180*H180,2)</f>
        <v>0</v>
      </c>
      <c r="K180" s="240"/>
      <c r="L180" s="41"/>
      <c r="M180" s="241" t="s">
        <v>1</v>
      </c>
      <c r="N180" s="242" t="s">
        <v>43</v>
      </c>
      <c r="O180" s="88"/>
      <c r="P180" s="243">
        <f>O180*H180</f>
        <v>0</v>
      </c>
      <c r="Q180" s="243">
        <v>0</v>
      </c>
      <c r="R180" s="243">
        <f>Q180*H180</f>
        <v>0</v>
      </c>
      <c r="S180" s="243">
        <v>0</v>
      </c>
      <c r="T180" s="244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45" t="s">
        <v>131</v>
      </c>
      <c r="AT180" s="245" t="s">
        <v>127</v>
      </c>
      <c r="AU180" s="245" t="s">
        <v>88</v>
      </c>
      <c r="AY180" s="14" t="s">
        <v>123</v>
      </c>
      <c r="BE180" s="246">
        <f>IF(N180="základní",J180,0)</f>
        <v>0</v>
      </c>
      <c r="BF180" s="246">
        <f>IF(N180="snížená",J180,0)</f>
        <v>0</v>
      </c>
      <c r="BG180" s="246">
        <f>IF(N180="zákl. přenesená",J180,0)</f>
        <v>0</v>
      </c>
      <c r="BH180" s="246">
        <f>IF(N180="sníž. přenesená",J180,0)</f>
        <v>0</v>
      </c>
      <c r="BI180" s="246">
        <f>IF(N180="nulová",J180,0)</f>
        <v>0</v>
      </c>
      <c r="BJ180" s="14" t="s">
        <v>86</v>
      </c>
      <c r="BK180" s="246">
        <f>ROUND(I180*H180,2)</f>
        <v>0</v>
      </c>
      <c r="BL180" s="14" t="s">
        <v>131</v>
      </c>
      <c r="BM180" s="245" t="s">
        <v>341</v>
      </c>
    </row>
    <row r="181" s="12" customFormat="1" ht="22.8" customHeight="1">
      <c r="A181" s="12"/>
      <c r="B181" s="217"/>
      <c r="C181" s="218"/>
      <c r="D181" s="219" t="s">
        <v>77</v>
      </c>
      <c r="E181" s="231" t="s">
        <v>342</v>
      </c>
      <c r="F181" s="231" t="s">
        <v>343</v>
      </c>
      <c r="G181" s="218"/>
      <c r="H181" s="218"/>
      <c r="I181" s="221"/>
      <c r="J181" s="232">
        <f>BK181</f>
        <v>0</v>
      </c>
      <c r="K181" s="218"/>
      <c r="L181" s="223"/>
      <c r="M181" s="224"/>
      <c r="N181" s="225"/>
      <c r="O181" s="225"/>
      <c r="P181" s="226">
        <f>SUM(P182:P206)</f>
        <v>0</v>
      </c>
      <c r="Q181" s="225"/>
      <c r="R181" s="226">
        <f>SUM(R182:R206)</f>
        <v>0.15390000000000004</v>
      </c>
      <c r="S181" s="225"/>
      <c r="T181" s="227">
        <f>SUM(T182:T206)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28" t="s">
        <v>88</v>
      </c>
      <c r="AT181" s="229" t="s">
        <v>77</v>
      </c>
      <c r="AU181" s="229" t="s">
        <v>86</v>
      </c>
      <c r="AY181" s="228" t="s">
        <v>123</v>
      </c>
      <c r="BK181" s="230">
        <f>SUM(BK182:BK206)</f>
        <v>0</v>
      </c>
    </row>
    <row r="182" s="2" customFormat="1" ht="24" customHeight="1">
      <c r="A182" s="35"/>
      <c r="B182" s="36"/>
      <c r="C182" s="233" t="s">
        <v>344</v>
      </c>
      <c r="D182" s="233" t="s">
        <v>127</v>
      </c>
      <c r="E182" s="234" t="s">
        <v>345</v>
      </c>
      <c r="F182" s="235" t="s">
        <v>346</v>
      </c>
      <c r="G182" s="236" t="s">
        <v>194</v>
      </c>
      <c r="H182" s="237">
        <v>2</v>
      </c>
      <c r="I182" s="238"/>
      <c r="J182" s="239">
        <f>ROUND(I182*H182,2)</f>
        <v>0</v>
      </c>
      <c r="K182" s="240"/>
      <c r="L182" s="41"/>
      <c r="M182" s="241" t="s">
        <v>1</v>
      </c>
      <c r="N182" s="242" t="s">
        <v>43</v>
      </c>
      <c r="O182" s="88"/>
      <c r="P182" s="243">
        <f>O182*H182</f>
        <v>0</v>
      </c>
      <c r="Q182" s="243">
        <v>0.0093900000000000008</v>
      </c>
      <c r="R182" s="243">
        <f>Q182*H182</f>
        <v>0.018780000000000002</v>
      </c>
      <c r="S182" s="243">
        <v>0</v>
      </c>
      <c r="T182" s="244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45" t="s">
        <v>131</v>
      </c>
      <c r="AT182" s="245" t="s">
        <v>127</v>
      </c>
      <c r="AU182" s="245" t="s">
        <v>88</v>
      </c>
      <c r="AY182" s="14" t="s">
        <v>123</v>
      </c>
      <c r="BE182" s="246">
        <f>IF(N182="základní",J182,0)</f>
        <v>0</v>
      </c>
      <c r="BF182" s="246">
        <f>IF(N182="snížená",J182,0)</f>
        <v>0</v>
      </c>
      <c r="BG182" s="246">
        <f>IF(N182="zákl. přenesená",J182,0)</f>
        <v>0</v>
      </c>
      <c r="BH182" s="246">
        <f>IF(N182="sníž. přenesená",J182,0)</f>
        <v>0</v>
      </c>
      <c r="BI182" s="246">
        <f>IF(N182="nulová",J182,0)</f>
        <v>0</v>
      </c>
      <c r="BJ182" s="14" t="s">
        <v>86</v>
      </c>
      <c r="BK182" s="246">
        <f>ROUND(I182*H182,2)</f>
        <v>0</v>
      </c>
      <c r="BL182" s="14" t="s">
        <v>131</v>
      </c>
      <c r="BM182" s="245" t="s">
        <v>347</v>
      </c>
    </row>
    <row r="183" s="2" customFormat="1" ht="24" customHeight="1">
      <c r="A183" s="35"/>
      <c r="B183" s="36"/>
      <c r="C183" s="233" t="s">
        <v>348</v>
      </c>
      <c r="D183" s="233" t="s">
        <v>127</v>
      </c>
      <c r="E183" s="234" t="s">
        <v>349</v>
      </c>
      <c r="F183" s="235" t="s">
        <v>350</v>
      </c>
      <c r="G183" s="236" t="s">
        <v>194</v>
      </c>
      <c r="H183" s="237">
        <v>2</v>
      </c>
      <c r="I183" s="238"/>
      <c r="J183" s="239">
        <f>ROUND(I183*H183,2)</f>
        <v>0</v>
      </c>
      <c r="K183" s="240"/>
      <c r="L183" s="41"/>
      <c r="M183" s="241" t="s">
        <v>1</v>
      </c>
      <c r="N183" s="242" t="s">
        <v>43</v>
      </c>
      <c r="O183" s="88"/>
      <c r="P183" s="243">
        <f>O183*H183</f>
        <v>0</v>
      </c>
      <c r="Q183" s="243">
        <v>0.01191</v>
      </c>
      <c r="R183" s="243">
        <f>Q183*H183</f>
        <v>0.023820000000000001</v>
      </c>
      <c r="S183" s="243">
        <v>0</v>
      </c>
      <c r="T183" s="244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45" t="s">
        <v>131</v>
      </c>
      <c r="AT183" s="245" t="s">
        <v>127</v>
      </c>
      <c r="AU183" s="245" t="s">
        <v>88</v>
      </c>
      <c r="AY183" s="14" t="s">
        <v>123</v>
      </c>
      <c r="BE183" s="246">
        <f>IF(N183="základní",J183,0)</f>
        <v>0</v>
      </c>
      <c r="BF183" s="246">
        <f>IF(N183="snížená",J183,0)</f>
        <v>0</v>
      </c>
      <c r="BG183" s="246">
        <f>IF(N183="zákl. přenesená",J183,0)</f>
        <v>0</v>
      </c>
      <c r="BH183" s="246">
        <f>IF(N183="sníž. přenesená",J183,0)</f>
        <v>0</v>
      </c>
      <c r="BI183" s="246">
        <f>IF(N183="nulová",J183,0)</f>
        <v>0</v>
      </c>
      <c r="BJ183" s="14" t="s">
        <v>86</v>
      </c>
      <c r="BK183" s="246">
        <f>ROUND(I183*H183,2)</f>
        <v>0</v>
      </c>
      <c r="BL183" s="14" t="s">
        <v>131</v>
      </c>
      <c r="BM183" s="245" t="s">
        <v>351</v>
      </c>
    </row>
    <row r="184" s="2" customFormat="1" ht="16.5" customHeight="1">
      <c r="A184" s="35"/>
      <c r="B184" s="36"/>
      <c r="C184" s="233" t="s">
        <v>352</v>
      </c>
      <c r="D184" s="233" t="s">
        <v>127</v>
      </c>
      <c r="E184" s="234" t="s">
        <v>353</v>
      </c>
      <c r="F184" s="235" t="s">
        <v>354</v>
      </c>
      <c r="G184" s="236" t="s">
        <v>151</v>
      </c>
      <c r="H184" s="237">
        <v>60</v>
      </c>
      <c r="I184" s="238"/>
      <c r="J184" s="239">
        <f>ROUND(I184*H184,2)</f>
        <v>0</v>
      </c>
      <c r="K184" s="240"/>
      <c r="L184" s="41"/>
      <c r="M184" s="241" t="s">
        <v>1</v>
      </c>
      <c r="N184" s="242" t="s">
        <v>43</v>
      </c>
      <c r="O184" s="88"/>
      <c r="P184" s="243">
        <f>O184*H184</f>
        <v>0</v>
      </c>
      <c r="Q184" s="243">
        <v>3.0000000000000001E-05</v>
      </c>
      <c r="R184" s="243">
        <f>Q184*H184</f>
        <v>0.0018</v>
      </c>
      <c r="S184" s="243">
        <v>0</v>
      </c>
      <c r="T184" s="244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45" t="s">
        <v>131</v>
      </c>
      <c r="AT184" s="245" t="s">
        <v>127</v>
      </c>
      <c r="AU184" s="245" t="s">
        <v>88</v>
      </c>
      <c r="AY184" s="14" t="s">
        <v>123</v>
      </c>
      <c r="BE184" s="246">
        <f>IF(N184="základní",J184,0)</f>
        <v>0</v>
      </c>
      <c r="BF184" s="246">
        <f>IF(N184="snížená",J184,0)</f>
        <v>0</v>
      </c>
      <c r="BG184" s="246">
        <f>IF(N184="zákl. přenesená",J184,0)</f>
        <v>0</v>
      </c>
      <c r="BH184" s="246">
        <f>IF(N184="sníž. přenesená",J184,0)</f>
        <v>0</v>
      </c>
      <c r="BI184" s="246">
        <f>IF(N184="nulová",J184,0)</f>
        <v>0</v>
      </c>
      <c r="BJ184" s="14" t="s">
        <v>86</v>
      </c>
      <c r="BK184" s="246">
        <f>ROUND(I184*H184,2)</f>
        <v>0</v>
      </c>
      <c r="BL184" s="14" t="s">
        <v>131</v>
      </c>
      <c r="BM184" s="245" t="s">
        <v>355</v>
      </c>
    </row>
    <row r="185" s="2" customFormat="1" ht="16.5" customHeight="1">
      <c r="A185" s="35"/>
      <c r="B185" s="36"/>
      <c r="C185" s="233" t="s">
        <v>356</v>
      </c>
      <c r="D185" s="233" t="s">
        <v>127</v>
      </c>
      <c r="E185" s="234" t="s">
        <v>357</v>
      </c>
      <c r="F185" s="235" t="s">
        <v>358</v>
      </c>
      <c r="G185" s="236" t="s">
        <v>151</v>
      </c>
      <c r="H185" s="237">
        <v>44</v>
      </c>
      <c r="I185" s="238"/>
      <c r="J185" s="239">
        <f>ROUND(I185*H185,2)</f>
        <v>0</v>
      </c>
      <c r="K185" s="240"/>
      <c r="L185" s="41"/>
      <c r="M185" s="241" t="s">
        <v>1</v>
      </c>
      <c r="N185" s="242" t="s">
        <v>43</v>
      </c>
      <c r="O185" s="88"/>
      <c r="P185" s="243">
        <f>O185*H185</f>
        <v>0</v>
      </c>
      <c r="Q185" s="243">
        <v>8.0000000000000007E-05</v>
      </c>
      <c r="R185" s="243">
        <f>Q185*H185</f>
        <v>0.0035200000000000001</v>
      </c>
      <c r="S185" s="243">
        <v>0</v>
      </c>
      <c r="T185" s="244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45" t="s">
        <v>131</v>
      </c>
      <c r="AT185" s="245" t="s">
        <v>127</v>
      </c>
      <c r="AU185" s="245" t="s">
        <v>88</v>
      </c>
      <c r="AY185" s="14" t="s">
        <v>123</v>
      </c>
      <c r="BE185" s="246">
        <f>IF(N185="základní",J185,0)</f>
        <v>0</v>
      </c>
      <c r="BF185" s="246">
        <f>IF(N185="snížená",J185,0)</f>
        <v>0</v>
      </c>
      <c r="BG185" s="246">
        <f>IF(N185="zákl. přenesená",J185,0)</f>
        <v>0</v>
      </c>
      <c r="BH185" s="246">
        <f>IF(N185="sníž. přenesená",J185,0)</f>
        <v>0</v>
      </c>
      <c r="BI185" s="246">
        <f>IF(N185="nulová",J185,0)</f>
        <v>0</v>
      </c>
      <c r="BJ185" s="14" t="s">
        <v>86</v>
      </c>
      <c r="BK185" s="246">
        <f>ROUND(I185*H185,2)</f>
        <v>0</v>
      </c>
      <c r="BL185" s="14" t="s">
        <v>131</v>
      </c>
      <c r="BM185" s="245" t="s">
        <v>359</v>
      </c>
    </row>
    <row r="186" s="2" customFormat="1" ht="16.5" customHeight="1">
      <c r="A186" s="35"/>
      <c r="B186" s="36"/>
      <c r="C186" s="233" t="s">
        <v>360</v>
      </c>
      <c r="D186" s="233" t="s">
        <v>127</v>
      </c>
      <c r="E186" s="234" t="s">
        <v>361</v>
      </c>
      <c r="F186" s="235" t="s">
        <v>362</v>
      </c>
      <c r="G186" s="236" t="s">
        <v>151</v>
      </c>
      <c r="H186" s="237">
        <v>6</v>
      </c>
      <c r="I186" s="238"/>
      <c r="J186" s="239">
        <f>ROUND(I186*H186,2)</f>
        <v>0</v>
      </c>
      <c r="K186" s="240"/>
      <c r="L186" s="41"/>
      <c r="M186" s="241" t="s">
        <v>1</v>
      </c>
      <c r="N186" s="242" t="s">
        <v>43</v>
      </c>
      <c r="O186" s="88"/>
      <c r="P186" s="243">
        <f>O186*H186</f>
        <v>0</v>
      </c>
      <c r="Q186" s="243">
        <v>0.00010000000000000001</v>
      </c>
      <c r="R186" s="243">
        <f>Q186*H186</f>
        <v>0.00060000000000000006</v>
      </c>
      <c r="S186" s="243">
        <v>0</v>
      </c>
      <c r="T186" s="244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45" t="s">
        <v>131</v>
      </c>
      <c r="AT186" s="245" t="s">
        <v>127</v>
      </c>
      <c r="AU186" s="245" t="s">
        <v>88</v>
      </c>
      <c r="AY186" s="14" t="s">
        <v>123</v>
      </c>
      <c r="BE186" s="246">
        <f>IF(N186="základní",J186,0)</f>
        <v>0</v>
      </c>
      <c r="BF186" s="246">
        <f>IF(N186="snížená",J186,0)</f>
        <v>0</v>
      </c>
      <c r="BG186" s="246">
        <f>IF(N186="zákl. přenesená",J186,0)</f>
        <v>0</v>
      </c>
      <c r="BH186" s="246">
        <f>IF(N186="sníž. přenesená",J186,0)</f>
        <v>0</v>
      </c>
      <c r="BI186" s="246">
        <f>IF(N186="nulová",J186,0)</f>
        <v>0</v>
      </c>
      <c r="BJ186" s="14" t="s">
        <v>86</v>
      </c>
      <c r="BK186" s="246">
        <f>ROUND(I186*H186,2)</f>
        <v>0</v>
      </c>
      <c r="BL186" s="14" t="s">
        <v>131</v>
      </c>
      <c r="BM186" s="245" t="s">
        <v>363</v>
      </c>
    </row>
    <row r="187" s="2" customFormat="1" ht="16.5" customHeight="1">
      <c r="A187" s="35"/>
      <c r="B187" s="36"/>
      <c r="C187" s="233" t="s">
        <v>364</v>
      </c>
      <c r="D187" s="233" t="s">
        <v>127</v>
      </c>
      <c r="E187" s="234" t="s">
        <v>365</v>
      </c>
      <c r="F187" s="235" t="s">
        <v>366</v>
      </c>
      <c r="G187" s="236" t="s">
        <v>151</v>
      </c>
      <c r="H187" s="237">
        <v>11</v>
      </c>
      <c r="I187" s="238"/>
      <c r="J187" s="239">
        <f>ROUND(I187*H187,2)</f>
        <v>0</v>
      </c>
      <c r="K187" s="240"/>
      <c r="L187" s="41"/>
      <c r="M187" s="241" t="s">
        <v>1</v>
      </c>
      <c r="N187" s="242" t="s">
        <v>43</v>
      </c>
      <c r="O187" s="88"/>
      <c r="P187" s="243">
        <f>O187*H187</f>
        <v>0</v>
      </c>
      <c r="Q187" s="243">
        <v>0.00013999999999999999</v>
      </c>
      <c r="R187" s="243">
        <f>Q187*H187</f>
        <v>0.0015399999999999999</v>
      </c>
      <c r="S187" s="243">
        <v>0</v>
      </c>
      <c r="T187" s="244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45" t="s">
        <v>131</v>
      </c>
      <c r="AT187" s="245" t="s">
        <v>127</v>
      </c>
      <c r="AU187" s="245" t="s">
        <v>88</v>
      </c>
      <c r="AY187" s="14" t="s">
        <v>123</v>
      </c>
      <c r="BE187" s="246">
        <f>IF(N187="základní",J187,0)</f>
        <v>0</v>
      </c>
      <c r="BF187" s="246">
        <f>IF(N187="snížená",J187,0)</f>
        <v>0</v>
      </c>
      <c r="BG187" s="246">
        <f>IF(N187="zákl. přenesená",J187,0)</f>
        <v>0</v>
      </c>
      <c r="BH187" s="246">
        <f>IF(N187="sníž. přenesená",J187,0)</f>
        <v>0</v>
      </c>
      <c r="BI187" s="246">
        <f>IF(N187="nulová",J187,0)</f>
        <v>0</v>
      </c>
      <c r="BJ187" s="14" t="s">
        <v>86</v>
      </c>
      <c r="BK187" s="246">
        <f>ROUND(I187*H187,2)</f>
        <v>0</v>
      </c>
      <c r="BL187" s="14" t="s">
        <v>131</v>
      </c>
      <c r="BM187" s="245" t="s">
        <v>367</v>
      </c>
    </row>
    <row r="188" s="2" customFormat="1" ht="16.5" customHeight="1">
      <c r="A188" s="35"/>
      <c r="B188" s="36"/>
      <c r="C188" s="233" t="s">
        <v>368</v>
      </c>
      <c r="D188" s="233" t="s">
        <v>127</v>
      </c>
      <c r="E188" s="234" t="s">
        <v>369</v>
      </c>
      <c r="F188" s="235" t="s">
        <v>370</v>
      </c>
      <c r="G188" s="236" t="s">
        <v>151</v>
      </c>
      <c r="H188" s="237">
        <v>3</v>
      </c>
      <c r="I188" s="238"/>
      <c r="J188" s="239">
        <f>ROUND(I188*H188,2)</f>
        <v>0</v>
      </c>
      <c r="K188" s="240"/>
      <c r="L188" s="41"/>
      <c r="M188" s="241" t="s">
        <v>1</v>
      </c>
      <c r="N188" s="242" t="s">
        <v>43</v>
      </c>
      <c r="O188" s="88"/>
      <c r="P188" s="243">
        <f>O188*H188</f>
        <v>0</v>
      </c>
      <c r="Q188" s="243">
        <v>0.00021000000000000001</v>
      </c>
      <c r="R188" s="243">
        <f>Q188*H188</f>
        <v>0.00063000000000000003</v>
      </c>
      <c r="S188" s="243">
        <v>0</v>
      </c>
      <c r="T188" s="244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45" t="s">
        <v>131</v>
      </c>
      <c r="AT188" s="245" t="s">
        <v>127</v>
      </c>
      <c r="AU188" s="245" t="s">
        <v>88</v>
      </c>
      <c r="AY188" s="14" t="s">
        <v>123</v>
      </c>
      <c r="BE188" s="246">
        <f>IF(N188="základní",J188,0)</f>
        <v>0</v>
      </c>
      <c r="BF188" s="246">
        <f>IF(N188="snížená",J188,0)</f>
        <v>0</v>
      </c>
      <c r="BG188" s="246">
        <f>IF(N188="zákl. přenesená",J188,0)</f>
        <v>0</v>
      </c>
      <c r="BH188" s="246">
        <f>IF(N188="sníž. přenesená",J188,0)</f>
        <v>0</v>
      </c>
      <c r="BI188" s="246">
        <f>IF(N188="nulová",J188,0)</f>
        <v>0</v>
      </c>
      <c r="BJ188" s="14" t="s">
        <v>86</v>
      </c>
      <c r="BK188" s="246">
        <f>ROUND(I188*H188,2)</f>
        <v>0</v>
      </c>
      <c r="BL188" s="14" t="s">
        <v>131</v>
      </c>
      <c r="BM188" s="245" t="s">
        <v>371</v>
      </c>
    </row>
    <row r="189" s="2" customFormat="1" ht="16.5" customHeight="1">
      <c r="A189" s="35"/>
      <c r="B189" s="36"/>
      <c r="C189" s="233" t="s">
        <v>372</v>
      </c>
      <c r="D189" s="233" t="s">
        <v>127</v>
      </c>
      <c r="E189" s="234" t="s">
        <v>373</v>
      </c>
      <c r="F189" s="235" t="s">
        <v>374</v>
      </c>
      <c r="G189" s="236" t="s">
        <v>151</v>
      </c>
      <c r="H189" s="237">
        <v>21</v>
      </c>
      <c r="I189" s="238"/>
      <c r="J189" s="239">
        <f>ROUND(I189*H189,2)</f>
        <v>0</v>
      </c>
      <c r="K189" s="240"/>
      <c r="L189" s="41"/>
      <c r="M189" s="241" t="s">
        <v>1</v>
      </c>
      <c r="N189" s="242" t="s">
        <v>43</v>
      </c>
      <c r="O189" s="88"/>
      <c r="P189" s="243">
        <f>O189*H189</f>
        <v>0</v>
      </c>
      <c r="Q189" s="243">
        <v>0.00024000000000000001</v>
      </c>
      <c r="R189" s="243">
        <f>Q189*H189</f>
        <v>0.0050400000000000002</v>
      </c>
      <c r="S189" s="243">
        <v>0</v>
      </c>
      <c r="T189" s="244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45" t="s">
        <v>131</v>
      </c>
      <c r="AT189" s="245" t="s">
        <v>127</v>
      </c>
      <c r="AU189" s="245" t="s">
        <v>88</v>
      </c>
      <c r="AY189" s="14" t="s">
        <v>123</v>
      </c>
      <c r="BE189" s="246">
        <f>IF(N189="základní",J189,0)</f>
        <v>0</v>
      </c>
      <c r="BF189" s="246">
        <f>IF(N189="snížená",J189,0)</f>
        <v>0</v>
      </c>
      <c r="BG189" s="246">
        <f>IF(N189="zákl. přenesená",J189,0)</f>
        <v>0</v>
      </c>
      <c r="BH189" s="246">
        <f>IF(N189="sníž. přenesená",J189,0)</f>
        <v>0</v>
      </c>
      <c r="BI189" s="246">
        <f>IF(N189="nulová",J189,0)</f>
        <v>0</v>
      </c>
      <c r="BJ189" s="14" t="s">
        <v>86</v>
      </c>
      <c r="BK189" s="246">
        <f>ROUND(I189*H189,2)</f>
        <v>0</v>
      </c>
      <c r="BL189" s="14" t="s">
        <v>131</v>
      </c>
      <c r="BM189" s="245" t="s">
        <v>375</v>
      </c>
    </row>
    <row r="190" s="2" customFormat="1" ht="24" customHeight="1">
      <c r="A190" s="35"/>
      <c r="B190" s="36"/>
      <c r="C190" s="233" t="s">
        <v>376</v>
      </c>
      <c r="D190" s="233" t="s">
        <v>127</v>
      </c>
      <c r="E190" s="234" t="s">
        <v>377</v>
      </c>
      <c r="F190" s="235" t="s">
        <v>378</v>
      </c>
      <c r="G190" s="236" t="s">
        <v>151</v>
      </c>
      <c r="H190" s="237">
        <v>30</v>
      </c>
      <c r="I190" s="238"/>
      <c r="J190" s="239">
        <f>ROUND(I190*H190,2)</f>
        <v>0</v>
      </c>
      <c r="K190" s="240"/>
      <c r="L190" s="41"/>
      <c r="M190" s="241" t="s">
        <v>1</v>
      </c>
      <c r="N190" s="242" t="s">
        <v>43</v>
      </c>
      <c r="O190" s="88"/>
      <c r="P190" s="243">
        <f>O190*H190</f>
        <v>0</v>
      </c>
      <c r="Q190" s="243">
        <v>0.00024000000000000001</v>
      </c>
      <c r="R190" s="243">
        <f>Q190*H190</f>
        <v>0.0071999999999999998</v>
      </c>
      <c r="S190" s="243">
        <v>0</v>
      </c>
      <c r="T190" s="244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45" t="s">
        <v>131</v>
      </c>
      <c r="AT190" s="245" t="s">
        <v>127</v>
      </c>
      <c r="AU190" s="245" t="s">
        <v>88</v>
      </c>
      <c r="AY190" s="14" t="s">
        <v>123</v>
      </c>
      <c r="BE190" s="246">
        <f>IF(N190="základní",J190,0)</f>
        <v>0</v>
      </c>
      <c r="BF190" s="246">
        <f>IF(N190="snížená",J190,0)</f>
        <v>0</v>
      </c>
      <c r="BG190" s="246">
        <f>IF(N190="zákl. přenesená",J190,0)</f>
        <v>0</v>
      </c>
      <c r="BH190" s="246">
        <f>IF(N190="sníž. přenesená",J190,0)</f>
        <v>0</v>
      </c>
      <c r="BI190" s="246">
        <f>IF(N190="nulová",J190,0)</f>
        <v>0</v>
      </c>
      <c r="BJ190" s="14" t="s">
        <v>86</v>
      </c>
      <c r="BK190" s="246">
        <f>ROUND(I190*H190,2)</f>
        <v>0</v>
      </c>
      <c r="BL190" s="14" t="s">
        <v>131</v>
      </c>
      <c r="BM190" s="245" t="s">
        <v>379</v>
      </c>
    </row>
    <row r="191" s="2" customFormat="1" ht="24" customHeight="1">
      <c r="A191" s="35"/>
      <c r="B191" s="36"/>
      <c r="C191" s="233" t="s">
        <v>380</v>
      </c>
      <c r="D191" s="233" t="s">
        <v>127</v>
      </c>
      <c r="E191" s="234" t="s">
        <v>381</v>
      </c>
      <c r="F191" s="235" t="s">
        <v>382</v>
      </c>
      <c r="G191" s="236" t="s">
        <v>151</v>
      </c>
      <c r="H191" s="237">
        <v>11</v>
      </c>
      <c r="I191" s="238"/>
      <c r="J191" s="239">
        <f>ROUND(I191*H191,2)</f>
        <v>0</v>
      </c>
      <c r="K191" s="240"/>
      <c r="L191" s="41"/>
      <c r="M191" s="241" t="s">
        <v>1</v>
      </c>
      <c r="N191" s="242" t="s">
        <v>43</v>
      </c>
      <c r="O191" s="88"/>
      <c r="P191" s="243">
        <f>O191*H191</f>
        <v>0</v>
      </c>
      <c r="Q191" s="243">
        <v>0.00029999999999999997</v>
      </c>
      <c r="R191" s="243">
        <f>Q191*H191</f>
        <v>0.0032999999999999995</v>
      </c>
      <c r="S191" s="243">
        <v>0</v>
      </c>
      <c r="T191" s="244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45" t="s">
        <v>131</v>
      </c>
      <c r="AT191" s="245" t="s">
        <v>127</v>
      </c>
      <c r="AU191" s="245" t="s">
        <v>88</v>
      </c>
      <c r="AY191" s="14" t="s">
        <v>123</v>
      </c>
      <c r="BE191" s="246">
        <f>IF(N191="základní",J191,0)</f>
        <v>0</v>
      </c>
      <c r="BF191" s="246">
        <f>IF(N191="snížená",J191,0)</f>
        <v>0</v>
      </c>
      <c r="BG191" s="246">
        <f>IF(N191="zákl. přenesená",J191,0)</f>
        <v>0</v>
      </c>
      <c r="BH191" s="246">
        <f>IF(N191="sníž. přenesená",J191,0)</f>
        <v>0</v>
      </c>
      <c r="BI191" s="246">
        <f>IF(N191="nulová",J191,0)</f>
        <v>0</v>
      </c>
      <c r="BJ191" s="14" t="s">
        <v>86</v>
      </c>
      <c r="BK191" s="246">
        <f>ROUND(I191*H191,2)</f>
        <v>0</v>
      </c>
      <c r="BL191" s="14" t="s">
        <v>131</v>
      </c>
      <c r="BM191" s="245" t="s">
        <v>383</v>
      </c>
    </row>
    <row r="192" s="2" customFormat="1" ht="24" customHeight="1">
      <c r="A192" s="35"/>
      <c r="B192" s="36"/>
      <c r="C192" s="233" t="s">
        <v>384</v>
      </c>
      <c r="D192" s="233" t="s">
        <v>127</v>
      </c>
      <c r="E192" s="234" t="s">
        <v>385</v>
      </c>
      <c r="F192" s="235" t="s">
        <v>386</v>
      </c>
      <c r="G192" s="236" t="s">
        <v>151</v>
      </c>
      <c r="H192" s="237">
        <v>3</v>
      </c>
      <c r="I192" s="238"/>
      <c r="J192" s="239">
        <f>ROUND(I192*H192,2)</f>
        <v>0</v>
      </c>
      <c r="K192" s="240"/>
      <c r="L192" s="41"/>
      <c r="M192" s="241" t="s">
        <v>1</v>
      </c>
      <c r="N192" s="242" t="s">
        <v>43</v>
      </c>
      <c r="O192" s="88"/>
      <c r="P192" s="243">
        <f>O192*H192</f>
        <v>0</v>
      </c>
      <c r="Q192" s="243">
        <v>0.00069999999999999999</v>
      </c>
      <c r="R192" s="243">
        <f>Q192*H192</f>
        <v>0.0020999999999999999</v>
      </c>
      <c r="S192" s="243">
        <v>0</v>
      </c>
      <c r="T192" s="244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45" t="s">
        <v>131</v>
      </c>
      <c r="AT192" s="245" t="s">
        <v>127</v>
      </c>
      <c r="AU192" s="245" t="s">
        <v>88</v>
      </c>
      <c r="AY192" s="14" t="s">
        <v>123</v>
      </c>
      <c r="BE192" s="246">
        <f>IF(N192="základní",J192,0)</f>
        <v>0</v>
      </c>
      <c r="BF192" s="246">
        <f>IF(N192="snížená",J192,0)</f>
        <v>0</v>
      </c>
      <c r="BG192" s="246">
        <f>IF(N192="zákl. přenesená",J192,0)</f>
        <v>0</v>
      </c>
      <c r="BH192" s="246">
        <f>IF(N192="sníž. přenesená",J192,0)</f>
        <v>0</v>
      </c>
      <c r="BI192" s="246">
        <f>IF(N192="nulová",J192,0)</f>
        <v>0</v>
      </c>
      <c r="BJ192" s="14" t="s">
        <v>86</v>
      </c>
      <c r="BK192" s="246">
        <f>ROUND(I192*H192,2)</f>
        <v>0</v>
      </c>
      <c r="BL192" s="14" t="s">
        <v>131</v>
      </c>
      <c r="BM192" s="245" t="s">
        <v>387</v>
      </c>
    </row>
    <row r="193" s="2" customFormat="1" ht="24" customHeight="1">
      <c r="A193" s="35"/>
      <c r="B193" s="36"/>
      <c r="C193" s="233" t="s">
        <v>388</v>
      </c>
      <c r="D193" s="233" t="s">
        <v>127</v>
      </c>
      <c r="E193" s="234" t="s">
        <v>389</v>
      </c>
      <c r="F193" s="235" t="s">
        <v>390</v>
      </c>
      <c r="G193" s="236" t="s">
        <v>151</v>
      </c>
      <c r="H193" s="237">
        <v>22</v>
      </c>
      <c r="I193" s="238"/>
      <c r="J193" s="239">
        <f>ROUND(I193*H193,2)</f>
        <v>0</v>
      </c>
      <c r="K193" s="240"/>
      <c r="L193" s="41"/>
      <c r="M193" s="241" t="s">
        <v>1</v>
      </c>
      <c r="N193" s="242" t="s">
        <v>43</v>
      </c>
      <c r="O193" s="88"/>
      <c r="P193" s="243">
        <f>O193*H193</f>
        <v>0</v>
      </c>
      <c r="Q193" s="243">
        <v>0.00013999999999999999</v>
      </c>
      <c r="R193" s="243">
        <f>Q193*H193</f>
        <v>0.0030799999999999998</v>
      </c>
      <c r="S193" s="243">
        <v>0</v>
      </c>
      <c r="T193" s="244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45" t="s">
        <v>131</v>
      </c>
      <c r="AT193" s="245" t="s">
        <v>127</v>
      </c>
      <c r="AU193" s="245" t="s">
        <v>88</v>
      </c>
      <c r="AY193" s="14" t="s">
        <v>123</v>
      </c>
      <c r="BE193" s="246">
        <f>IF(N193="základní",J193,0)</f>
        <v>0</v>
      </c>
      <c r="BF193" s="246">
        <f>IF(N193="snížená",J193,0)</f>
        <v>0</v>
      </c>
      <c r="BG193" s="246">
        <f>IF(N193="zákl. přenesená",J193,0)</f>
        <v>0</v>
      </c>
      <c r="BH193" s="246">
        <f>IF(N193="sníž. přenesená",J193,0)</f>
        <v>0</v>
      </c>
      <c r="BI193" s="246">
        <f>IF(N193="nulová",J193,0)</f>
        <v>0</v>
      </c>
      <c r="BJ193" s="14" t="s">
        <v>86</v>
      </c>
      <c r="BK193" s="246">
        <f>ROUND(I193*H193,2)</f>
        <v>0</v>
      </c>
      <c r="BL193" s="14" t="s">
        <v>131</v>
      </c>
      <c r="BM193" s="245" t="s">
        <v>391</v>
      </c>
    </row>
    <row r="194" s="2" customFormat="1" ht="16.5" customHeight="1">
      <c r="A194" s="35"/>
      <c r="B194" s="36"/>
      <c r="C194" s="233" t="s">
        <v>392</v>
      </c>
      <c r="D194" s="233" t="s">
        <v>127</v>
      </c>
      <c r="E194" s="234" t="s">
        <v>393</v>
      </c>
      <c r="F194" s="235" t="s">
        <v>394</v>
      </c>
      <c r="G194" s="236" t="s">
        <v>151</v>
      </c>
      <c r="H194" s="237">
        <v>3</v>
      </c>
      <c r="I194" s="238"/>
      <c r="J194" s="239">
        <f>ROUND(I194*H194,2)</f>
        <v>0</v>
      </c>
      <c r="K194" s="240"/>
      <c r="L194" s="41"/>
      <c r="M194" s="241" t="s">
        <v>1</v>
      </c>
      <c r="N194" s="242" t="s">
        <v>43</v>
      </c>
      <c r="O194" s="88"/>
      <c r="P194" s="243">
        <f>O194*H194</f>
        <v>0</v>
      </c>
      <c r="Q194" s="243">
        <v>0.00051999999999999995</v>
      </c>
      <c r="R194" s="243">
        <f>Q194*H194</f>
        <v>0.0015599999999999998</v>
      </c>
      <c r="S194" s="243">
        <v>0</v>
      </c>
      <c r="T194" s="244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45" t="s">
        <v>131</v>
      </c>
      <c r="AT194" s="245" t="s">
        <v>127</v>
      </c>
      <c r="AU194" s="245" t="s">
        <v>88</v>
      </c>
      <c r="AY194" s="14" t="s">
        <v>123</v>
      </c>
      <c r="BE194" s="246">
        <f>IF(N194="základní",J194,0)</f>
        <v>0</v>
      </c>
      <c r="BF194" s="246">
        <f>IF(N194="snížená",J194,0)</f>
        <v>0</v>
      </c>
      <c r="BG194" s="246">
        <f>IF(N194="zákl. přenesená",J194,0)</f>
        <v>0</v>
      </c>
      <c r="BH194" s="246">
        <f>IF(N194="sníž. přenesená",J194,0)</f>
        <v>0</v>
      </c>
      <c r="BI194" s="246">
        <f>IF(N194="nulová",J194,0)</f>
        <v>0</v>
      </c>
      <c r="BJ194" s="14" t="s">
        <v>86</v>
      </c>
      <c r="BK194" s="246">
        <f>ROUND(I194*H194,2)</f>
        <v>0</v>
      </c>
      <c r="BL194" s="14" t="s">
        <v>131</v>
      </c>
      <c r="BM194" s="245" t="s">
        <v>395</v>
      </c>
    </row>
    <row r="195" s="2" customFormat="1" ht="24" customHeight="1">
      <c r="A195" s="35"/>
      <c r="B195" s="36"/>
      <c r="C195" s="233" t="s">
        <v>396</v>
      </c>
      <c r="D195" s="233" t="s">
        <v>127</v>
      </c>
      <c r="E195" s="234" t="s">
        <v>397</v>
      </c>
      <c r="F195" s="235" t="s">
        <v>398</v>
      </c>
      <c r="G195" s="236" t="s">
        <v>151</v>
      </c>
      <c r="H195" s="237">
        <v>22</v>
      </c>
      <c r="I195" s="238"/>
      <c r="J195" s="239">
        <f>ROUND(I195*H195,2)</f>
        <v>0</v>
      </c>
      <c r="K195" s="240"/>
      <c r="L195" s="41"/>
      <c r="M195" s="241" t="s">
        <v>1</v>
      </c>
      <c r="N195" s="242" t="s">
        <v>43</v>
      </c>
      <c r="O195" s="88"/>
      <c r="P195" s="243">
        <f>O195*H195</f>
        <v>0</v>
      </c>
      <c r="Q195" s="243">
        <v>0.00069999999999999999</v>
      </c>
      <c r="R195" s="243">
        <f>Q195*H195</f>
        <v>0.015400000000000001</v>
      </c>
      <c r="S195" s="243">
        <v>0</v>
      </c>
      <c r="T195" s="244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45" t="s">
        <v>131</v>
      </c>
      <c r="AT195" s="245" t="s">
        <v>127</v>
      </c>
      <c r="AU195" s="245" t="s">
        <v>88</v>
      </c>
      <c r="AY195" s="14" t="s">
        <v>123</v>
      </c>
      <c r="BE195" s="246">
        <f>IF(N195="základní",J195,0)</f>
        <v>0</v>
      </c>
      <c r="BF195" s="246">
        <f>IF(N195="snížená",J195,0)</f>
        <v>0</v>
      </c>
      <c r="BG195" s="246">
        <f>IF(N195="zákl. přenesená",J195,0)</f>
        <v>0</v>
      </c>
      <c r="BH195" s="246">
        <f>IF(N195="sníž. přenesená",J195,0)</f>
        <v>0</v>
      </c>
      <c r="BI195" s="246">
        <f>IF(N195="nulová",J195,0)</f>
        <v>0</v>
      </c>
      <c r="BJ195" s="14" t="s">
        <v>86</v>
      </c>
      <c r="BK195" s="246">
        <f>ROUND(I195*H195,2)</f>
        <v>0</v>
      </c>
      <c r="BL195" s="14" t="s">
        <v>131</v>
      </c>
      <c r="BM195" s="245" t="s">
        <v>399</v>
      </c>
    </row>
    <row r="196" s="2" customFormat="1" ht="24" customHeight="1">
      <c r="A196" s="35"/>
      <c r="B196" s="36"/>
      <c r="C196" s="233" t="s">
        <v>400</v>
      </c>
      <c r="D196" s="233" t="s">
        <v>127</v>
      </c>
      <c r="E196" s="234" t="s">
        <v>401</v>
      </c>
      <c r="F196" s="235" t="s">
        <v>402</v>
      </c>
      <c r="G196" s="236" t="s">
        <v>151</v>
      </c>
      <c r="H196" s="237">
        <v>30</v>
      </c>
      <c r="I196" s="238"/>
      <c r="J196" s="239">
        <f>ROUND(I196*H196,2)</f>
        <v>0</v>
      </c>
      <c r="K196" s="240"/>
      <c r="L196" s="41"/>
      <c r="M196" s="241" t="s">
        <v>1</v>
      </c>
      <c r="N196" s="242" t="s">
        <v>43</v>
      </c>
      <c r="O196" s="88"/>
      <c r="P196" s="243">
        <f>O196*H196</f>
        <v>0</v>
      </c>
      <c r="Q196" s="243">
        <v>0.00022000000000000001</v>
      </c>
      <c r="R196" s="243">
        <f>Q196*H196</f>
        <v>0.0066</v>
      </c>
      <c r="S196" s="243">
        <v>0</v>
      </c>
      <c r="T196" s="244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45" t="s">
        <v>131</v>
      </c>
      <c r="AT196" s="245" t="s">
        <v>127</v>
      </c>
      <c r="AU196" s="245" t="s">
        <v>88</v>
      </c>
      <c r="AY196" s="14" t="s">
        <v>123</v>
      </c>
      <c r="BE196" s="246">
        <f>IF(N196="základní",J196,0)</f>
        <v>0</v>
      </c>
      <c r="BF196" s="246">
        <f>IF(N196="snížená",J196,0)</f>
        <v>0</v>
      </c>
      <c r="BG196" s="246">
        <f>IF(N196="zákl. přenesená",J196,0)</f>
        <v>0</v>
      </c>
      <c r="BH196" s="246">
        <f>IF(N196="sníž. přenesená",J196,0)</f>
        <v>0</v>
      </c>
      <c r="BI196" s="246">
        <f>IF(N196="nulová",J196,0)</f>
        <v>0</v>
      </c>
      <c r="BJ196" s="14" t="s">
        <v>86</v>
      </c>
      <c r="BK196" s="246">
        <f>ROUND(I196*H196,2)</f>
        <v>0</v>
      </c>
      <c r="BL196" s="14" t="s">
        <v>131</v>
      </c>
      <c r="BM196" s="245" t="s">
        <v>403</v>
      </c>
    </row>
    <row r="197" s="2" customFormat="1" ht="24" customHeight="1">
      <c r="A197" s="35"/>
      <c r="B197" s="36"/>
      <c r="C197" s="233" t="s">
        <v>404</v>
      </c>
      <c r="D197" s="233" t="s">
        <v>127</v>
      </c>
      <c r="E197" s="234" t="s">
        <v>405</v>
      </c>
      <c r="F197" s="235" t="s">
        <v>406</v>
      </c>
      <c r="G197" s="236" t="s">
        <v>151</v>
      </c>
      <c r="H197" s="237">
        <v>3</v>
      </c>
      <c r="I197" s="238"/>
      <c r="J197" s="239">
        <f>ROUND(I197*H197,2)</f>
        <v>0</v>
      </c>
      <c r="K197" s="240"/>
      <c r="L197" s="41"/>
      <c r="M197" s="241" t="s">
        <v>1</v>
      </c>
      <c r="N197" s="242" t="s">
        <v>43</v>
      </c>
      <c r="O197" s="88"/>
      <c r="P197" s="243">
        <f>O197*H197</f>
        <v>0</v>
      </c>
      <c r="Q197" s="243">
        <v>0.00114</v>
      </c>
      <c r="R197" s="243">
        <f>Q197*H197</f>
        <v>0.0034199999999999999</v>
      </c>
      <c r="S197" s="243">
        <v>0</v>
      </c>
      <c r="T197" s="244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45" t="s">
        <v>131</v>
      </c>
      <c r="AT197" s="245" t="s">
        <v>127</v>
      </c>
      <c r="AU197" s="245" t="s">
        <v>88</v>
      </c>
      <c r="AY197" s="14" t="s">
        <v>123</v>
      </c>
      <c r="BE197" s="246">
        <f>IF(N197="základní",J197,0)</f>
        <v>0</v>
      </c>
      <c r="BF197" s="246">
        <f>IF(N197="snížená",J197,0)</f>
        <v>0</v>
      </c>
      <c r="BG197" s="246">
        <f>IF(N197="zákl. přenesená",J197,0)</f>
        <v>0</v>
      </c>
      <c r="BH197" s="246">
        <f>IF(N197="sníž. přenesená",J197,0)</f>
        <v>0</v>
      </c>
      <c r="BI197" s="246">
        <f>IF(N197="nulová",J197,0)</f>
        <v>0</v>
      </c>
      <c r="BJ197" s="14" t="s">
        <v>86</v>
      </c>
      <c r="BK197" s="246">
        <f>ROUND(I197*H197,2)</f>
        <v>0</v>
      </c>
      <c r="BL197" s="14" t="s">
        <v>131</v>
      </c>
      <c r="BM197" s="245" t="s">
        <v>407</v>
      </c>
    </row>
    <row r="198" s="2" customFormat="1" ht="16.5" customHeight="1">
      <c r="A198" s="35"/>
      <c r="B198" s="36"/>
      <c r="C198" s="233" t="s">
        <v>408</v>
      </c>
      <c r="D198" s="233" t="s">
        <v>127</v>
      </c>
      <c r="E198" s="234" t="s">
        <v>409</v>
      </c>
      <c r="F198" s="235" t="s">
        <v>410</v>
      </c>
      <c r="G198" s="236" t="s">
        <v>151</v>
      </c>
      <c r="H198" s="237">
        <v>6</v>
      </c>
      <c r="I198" s="238"/>
      <c r="J198" s="239">
        <f>ROUND(I198*H198,2)</f>
        <v>0</v>
      </c>
      <c r="K198" s="240"/>
      <c r="L198" s="41"/>
      <c r="M198" s="241" t="s">
        <v>1</v>
      </c>
      <c r="N198" s="242" t="s">
        <v>43</v>
      </c>
      <c r="O198" s="88"/>
      <c r="P198" s="243">
        <f>O198*H198</f>
        <v>0</v>
      </c>
      <c r="Q198" s="243">
        <v>0.00034000000000000002</v>
      </c>
      <c r="R198" s="243">
        <f>Q198*H198</f>
        <v>0.0020400000000000001</v>
      </c>
      <c r="S198" s="243">
        <v>0</v>
      </c>
      <c r="T198" s="244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45" t="s">
        <v>131</v>
      </c>
      <c r="AT198" s="245" t="s">
        <v>127</v>
      </c>
      <c r="AU198" s="245" t="s">
        <v>88</v>
      </c>
      <c r="AY198" s="14" t="s">
        <v>123</v>
      </c>
      <c r="BE198" s="246">
        <f>IF(N198="základní",J198,0)</f>
        <v>0</v>
      </c>
      <c r="BF198" s="246">
        <f>IF(N198="snížená",J198,0)</f>
        <v>0</v>
      </c>
      <c r="BG198" s="246">
        <f>IF(N198="zákl. přenesená",J198,0)</f>
        <v>0</v>
      </c>
      <c r="BH198" s="246">
        <f>IF(N198="sníž. přenesená",J198,0)</f>
        <v>0</v>
      </c>
      <c r="BI198" s="246">
        <f>IF(N198="nulová",J198,0)</f>
        <v>0</v>
      </c>
      <c r="BJ198" s="14" t="s">
        <v>86</v>
      </c>
      <c r="BK198" s="246">
        <f>ROUND(I198*H198,2)</f>
        <v>0</v>
      </c>
      <c r="BL198" s="14" t="s">
        <v>131</v>
      </c>
      <c r="BM198" s="245" t="s">
        <v>411</v>
      </c>
    </row>
    <row r="199" s="2" customFormat="1" ht="16.5" customHeight="1">
      <c r="A199" s="35"/>
      <c r="B199" s="36"/>
      <c r="C199" s="233" t="s">
        <v>412</v>
      </c>
      <c r="D199" s="233" t="s">
        <v>127</v>
      </c>
      <c r="E199" s="234" t="s">
        <v>413</v>
      </c>
      <c r="F199" s="235" t="s">
        <v>414</v>
      </c>
      <c r="G199" s="236" t="s">
        <v>151</v>
      </c>
      <c r="H199" s="237">
        <v>11</v>
      </c>
      <c r="I199" s="238"/>
      <c r="J199" s="239">
        <f>ROUND(I199*H199,2)</f>
        <v>0</v>
      </c>
      <c r="K199" s="240"/>
      <c r="L199" s="41"/>
      <c r="M199" s="241" t="s">
        <v>1</v>
      </c>
      <c r="N199" s="242" t="s">
        <v>43</v>
      </c>
      <c r="O199" s="88"/>
      <c r="P199" s="243">
        <f>O199*H199</f>
        <v>0</v>
      </c>
      <c r="Q199" s="243">
        <v>0.00050000000000000001</v>
      </c>
      <c r="R199" s="243">
        <f>Q199*H199</f>
        <v>0.0054999999999999997</v>
      </c>
      <c r="S199" s="243">
        <v>0</v>
      </c>
      <c r="T199" s="244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45" t="s">
        <v>131</v>
      </c>
      <c r="AT199" s="245" t="s">
        <v>127</v>
      </c>
      <c r="AU199" s="245" t="s">
        <v>88</v>
      </c>
      <c r="AY199" s="14" t="s">
        <v>123</v>
      </c>
      <c r="BE199" s="246">
        <f>IF(N199="základní",J199,0)</f>
        <v>0</v>
      </c>
      <c r="BF199" s="246">
        <f>IF(N199="snížená",J199,0)</f>
        <v>0</v>
      </c>
      <c r="BG199" s="246">
        <f>IF(N199="zákl. přenesená",J199,0)</f>
        <v>0</v>
      </c>
      <c r="BH199" s="246">
        <f>IF(N199="sníž. přenesená",J199,0)</f>
        <v>0</v>
      </c>
      <c r="BI199" s="246">
        <f>IF(N199="nulová",J199,0)</f>
        <v>0</v>
      </c>
      <c r="BJ199" s="14" t="s">
        <v>86</v>
      </c>
      <c r="BK199" s="246">
        <f>ROUND(I199*H199,2)</f>
        <v>0</v>
      </c>
      <c r="BL199" s="14" t="s">
        <v>131</v>
      </c>
      <c r="BM199" s="245" t="s">
        <v>415</v>
      </c>
    </row>
    <row r="200" s="2" customFormat="1" ht="24" customHeight="1">
      <c r="A200" s="35"/>
      <c r="B200" s="36"/>
      <c r="C200" s="233" t="s">
        <v>416</v>
      </c>
      <c r="D200" s="233" t="s">
        <v>127</v>
      </c>
      <c r="E200" s="234" t="s">
        <v>417</v>
      </c>
      <c r="F200" s="235" t="s">
        <v>418</v>
      </c>
      <c r="G200" s="236" t="s">
        <v>151</v>
      </c>
      <c r="H200" s="237">
        <v>15</v>
      </c>
      <c r="I200" s="238"/>
      <c r="J200" s="239">
        <f>ROUND(I200*H200,2)</f>
        <v>0</v>
      </c>
      <c r="K200" s="240"/>
      <c r="L200" s="41"/>
      <c r="M200" s="241" t="s">
        <v>1</v>
      </c>
      <c r="N200" s="242" t="s">
        <v>43</v>
      </c>
      <c r="O200" s="88"/>
      <c r="P200" s="243">
        <f>O200*H200</f>
        <v>0</v>
      </c>
      <c r="Q200" s="243">
        <v>0.00107</v>
      </c>
      <c r="R200" s="243">
        <f>Q200*H200</f>
        <v>0.016049999999999998</v>
      </c>
      <c r="S200" s="243">
        <v>0</v>
      </c>
      <c r="T200" s="244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45" t="s">
        <v>131</v>
      </c>
      <c r="AT200" s="245" t="s">
        <v>127</v>
      </c>
      <c r="AU200" s="245" t="s">
        <v>88</v>
      </c>
      <c r="AY200" s="14" t="s">
        <v>123</v>
      </c>
      <c r="BE200" s="246">
        <f>IF(N200="základní",J200,0)</f>
        <v>0</v>
      </c>
      <c r="BF200" s="246">
        <f>IF(N200="snížená",J200,0)</f>
        <v>0</v>
      </c>
      <c r="BG200" s="246">
        <f>IF(N200="zákl. přenesená",J200,0)</f>
        <v>0</v>
      </c>
      <c r="BH200" s="246">
        <f>IF(N200="sníž. přenesená",J200,0)</f>
        <v>0</v>
      </c>
      <c r="BI200" s="246">
        <f>IF(N200="nulová",J200,0)</f>
        <v>0</v>
      </c>
      <c r="BJ200" s="14" t="s">
        <v>86</v>
      </c>
      <c r="BK200" s="246">
        <f>ROUND(I200*H200,2)</f>
        <v>0</v>
      </c>
      <c r="BL200" s="14" t="s">
        <v>131</v>
      </c>
      <c r="BM200" s="245" t="s">
        <v>419</v>
      </c>
    </row>
    <row r="201" s="2" customFormat="1" ht="24" customHeight="1">
      <c r="A201" s="35"/>
      <c r="B201" s="36"/>
      <c r="C201" s="233" t="s">
        <v>420</v>
      </c>
      <c r="D201" s="233" t="s">
        <v>127</v>
      </c>
      <c r="E201" s="234" t="s">
        <v>421</v>
      </c>
      <c r="F201" s="235" t="s">
        <v>422</v>
      </c>
      <c r="G201" s="236" t="s">
        <v>151</v>
      </c>
      <c r="H201" s="237">
        <v>8</v>
      </c>
      <c r="I201" s="238"/>
      <c r="J201" s="239">
        <f>ROUND(I201*H201,2)</f>
        <v>0</v>
      </c>
      <c r="K201" s="240"/>
      <c r="L201" s="41"/>
      <c r="M201" s="241" t="s">
        <v>1</v>
      </c>
      <c r="N201" s="242" t="s">
        <v>43</v>
      </c>
      <c r="O201" s="88"/>
      <c r="P201" s="243">
        <f>O201*H201</f>
        <v>0</v>
      </c>
      <c r="Q201" s="243">
        <v>0.00051999999999999995</v>
      </c>
      <c r="R201" s="243">
        <f>Q201*H201</f>
        <v>0.0041599999999999996</v>
      </c>
      <c r="S201" s="243">
        <v>0</v>
      </c>
      <c r="T201" s="244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45" t="s">
        <v>131</v>
      </c>
      <c r="AT201" s="245" t="s">
        <v>127</v>
      </c>
      <c r="AU201" s="245" t="s">
        <v>88</v>
      </c>
      <c r="AY201" s="14" t="s">
        <v>123</v>
      </c>
      <c r="BE201" s="246">
        <f>IF(N201="základní",J201,0)</f>
        <v>0</v>
      </c>
      <c r="BF201" s="246">
        <f>IF(N201="snížená",J201,0)</f>
        <v>0</v>
      </c>
      <c r="BG201" s="246">
        <f>IF(N201="zákl. přenesená",J201,0)</f>
        <v>0</v>
      </c>
      <c r="BH201" s="246">
        <f>IF(N201="sníž. přenesená",J201,0)</f>
        <v>0</v>
      </c>
      <c r="BI201" s="246">
        <f>IF(N201="nulová",J201,0)</f>
        <v>0</v>
      </c>
      <c r="BJ201" s="14" t="s">
        <v>86</v>
      </c>
      <c r="BK201" s="246">
        <f>ROUND(I201*H201,2)</f>
        <v>0</v>
      </c>
      <c r="BL201" s="14" t="s">
        <v>131</v>
      </c>
      <c r="BM201" s="245" t="s">
        <v>423</v>
      </c>
    </row>
    <row r="202" s="2" customFormat="1" ht="24" customHeight="1">
      <c r="A202" s="35"/>
      <c r="B202" s="36"/>
      <c r="C202" s="233" t="s">
        <v>424</v>
      </c>
      <c r="D202" s="233" t="s">
        <v>127</v>
      </c>
      <c r="E202" s="234" t="s">
        <v>425</v>
      </c>
      <c r="F202" s="235" t="s">
        <v>426</v>
      </c>
      <c r="G202" s="236" t="s">
        <v>151</v>
      </c>
      <c r="H202" s="237">
        <v>8</v>
      </c>
      <c r="I202" s="238"/>
      <c r="J202" s="239">
        <f>ROUND(I202*H202,2)</f>
        <v>0</v>
      </c>
      <c r="K202" s="240"/>
      <c r="L202" s="41"/>
      <c r="M202" s="241" t="s">
        <v>1</v>
      </c>
      <c r="N202" s="242" t="s">
        <v>43</v>
      </c>
      <c r="O202" s="88"/>
      <c r="P202" s="243">
        <f>O202*H202</f>
        <v>0</v>
      </c>
      <c r="Q202" s="243">
        <v>0.0022100000000000002</v>
      </c>
      <c r="R202" s="243">
        <f>Q202*H202</f>
        <v>0.017680000000000001</v>
      </c>
      <c r="S202" s="243">
        <v>0</v>
      </c>
      <c r="T202" s="244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45" t="s">
        <v>131</v>
      </c>
      <c r="AT202" s="245" t="s">
        <v>127</v>
      </c>
      <c r="AU202" s="245" t="s">
        <v>88</v>
      </c>
      <c r="AY202" s="14" t="s">
        <v>123</v>
      </c>
      <c r="BE202" s="246">
        <f>IF(N202="základní",J202,0)</f>
        <v>0</v>
      </c>
      <c r="BF202" s="246">
        <f>IF(N202="snížená",J202,0)</f>
        <v>0</v>
      </c>
      <c r="BG202" s="246">
        <f>IF(N202="zákl. přenesená",J202,0)</f>
        <v>0</v>
      </c>
      <c r="BH202" s="246">
        <f>IF(N202="sníž. přenesená",J202,0)</f>
        <v>0</v>
      </c>
      <c r="BI202" s="246">
        <f>IF(N202="nulová",J202,0)</f>
        <v>0</v>
      </c>
      <c r="BJ202" s="14" t="s">
        <v>86</v>
      </c>
      <c r="BK202" s="246">
        <f>ROUND(I202*H202,2)</f>
        <v>0</v>
      </c>
      <c r="BL202" s="14" t="s">
        <v>131</v>
      </c>
      <c r="BM202" s="245" t="s">
        <v>427</v>
      </c>
    </row>
    <row r="203" s="2" customFormat="1" ht="24" customHeight="1">
      <c r="A203" s="35"/>
      <c r="B203" s="36"/>
      <c r="C203" s="233" t="s">
        <v>428</v>
      </c>
      <c r="D203" s="233" t="s">
        <v>127</v>
      </c>
      <c r="E203" s="234" t="s">
        <v>429</v>
      </c>
      <c r="F203" s="235" t="s">
        <v>430</v>
      </c>
      <c r="G203" s="236" t="s">
        <v>151</v>
      </c>
      <c r="H203" s="237">
        <v>8</v>
      </c>
      <c r="I203" s="238"/>
      <c r="J203" s="239">
        <f>ROUND(I203*H203,2)</f>
        <v>0</v>
      </c>
      <c r="K203" s="240"/>
      <c r="L203" s="41"/>
      <c r="M203" s="241" t="s">
        <v>1</v>
      </c>
      <c r="N203" s="242" t="s">
        <v>43</v>
      </c>
      <c r="O203" s="88"/>
      <c r="P203" s="243">
        <f>O203*H203</f>
        <v>0</v>
      </c>
      <c r="Q203" s="243">
        <v>0.00075000000000000002</v>
      </c>
      <c r="R203" s="243">
        <f>Q203*H203</f>
        <v>0.0060000000000000001</v>
      </c>
      <c r="S203" s="243">
        <v>0</v>
      </c>
      <c r="T203" s="244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45" t="s">
        <v>131</v>
      </c>
      <c r="AT203" s="245" t="s">
        <v>127</v>
      </c>
      <c r="AU203" s="245" t="s">
        <v>88</v>
      </c>
      <c r="AY203" s="14" t="s">
        <v>123</v>
      </c>
      <c r="BE203" s="246">
        <f>IF(N203="základní",J203,0)</f>
        <v>0</v>
      </c>
      <c r="BF203" s="246">
        <f>IF(N203="snížená",J203,0)</f>
        <v>0</v>
      </c>
      <c r="BG203" s="246">
        <f>IF(N203="zákl. přenesená",J203,0)</f>
        <v>0</v>
      </c>
      <c r="BH203" s="246">
        <f>IF(N203="sníž. přenesená",J203,0)</f>
        <v>0</v>
      </c>
      <c r="BI203" s="246">
        <f>IF(N203="nulová",J203,0)</f>
        <v>0</v>
      </c>
      <c r="BJ203" s="14" t="s">
        <v>86</v>
      </c>
      <c r="BK203" s="246">
        <f>ROUND(I203*H203,2)</f>
        <v>0</v>
      </c>
      <c r="BL203" s="14" t="s">
        <v>131</v>
      </c>
      <c r="BM203" s="245" t="s">
        <v>431</v>
      </c>
    </row>
    <row r="204" s="2" customFormat="1" ht="24" customHeight="1">
      <c r="A204" s="35"/>
      <c r="B204" s="36"/>
      <c r="C204" s="233" t="s">
        <v>432</v>
      </c>
      <c r="D204" s="233" t="s">
        <v>127</v>
      </c>
      <c r="E204" s="234" t="s">
        <v>433</v>
      </c>
      <c r="F204" s="235" t="s">
        <v>434</v>
      </c>
      <c r="G204" s="236" t="s">
        <v>151</v>
      </c>
      <c r="H204" s="237">
        <v>8</v>
      </c>
      <c r="I204" s="238"/>
      <c r="J204" s="239">
        <f>ROUND(I204*H204,2)</f>
        <v>0</v>
      </c>
      <c r="K204" s="240"/>
      <c r="L204" s="41"/>
      <c r="M204" s="241" t="s">
        <v>1</v>
      </c>
      <c r="N204" s="242" t="s">
        <v>43</v>
      </c>
      <c r="O204" s="88"/>
      <c r="P204" s="243">
        <f>O204*H204</f>
        <v>0</v>
      </c>
      <c r="Q204" s="243">
        <v>0.00051000000000000004</v>
      </c>
      <c r="R204" s="243">
        <f>Q204*H204</f>
        <v>0.0040800000000000003</v>
      </c>
      <c r="S204" s="243">
        <v>0</v>
      </c>
      <c r="T204" s="244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45" t="s">
        <v>131</v>
      </c>
      <c r="AT204" s="245" t="s">
        <v>127</v>
      </c>
      <c r="AU204" s="245" t="s">
        <v>88</v>
      </c>
      <c r="AY204" s="14" t="s">
        <v>123</v>
      </c>
      <c r="BE204" s="246">
        <f>IF(N204="základní",J204,0)</f>
        <v>0</v>
      </c>
      <c r="BF204" s="246">
        <f>IF(N204="snížená",J204,0)</f>
        <v>0</v>
      </c>
      <c r="BG204" s="246">
        <f>IF(N204="zákl. přenesená",J204,0)</f>
        <v>0</v>
      </c>
      <c r="BH204" s="246">
        <f>IF(N204="sníž. přenesená",J204,0)</f>
        <v>0</v>
      </c>
      <c r="BI204" s="246">
        <f>IF(N204="nulová",J204,0)</f>
        <v>0</v>
      </c>
      <c r="BJ204" s="14" t="s">
        <v>86</v>
      </c>
      <c r="BK204" s="246">
        <f>ROUND(I204*H204,2)</f>
        <v>0</v>
      </c>
      <c r="BL204" s="14" t="s">
        <v>131</v>
      </c>
      <c r="BM204" s="245" t="s">
        <v>435</v>
      </c>
    </row>
    <row r="205" s="2" customFormat="1" ht="16.5" customHeight="1">
      <c r="A205" s="35"/>
      <c r="B205" s="36"/>
      <c r="C205" s="233" t="s">
        <v>436</v>
      </c>
      <c r="D205" s="233" t="s">
        <v>127</v>
      </c>
      <c r="E205" s="234" t="s">
        <v>437</v>
      </c>
      <c r="F205" s="235" t="s">
        <v>438</v>
      </c>
      <c r="G205" s="236" t="s">
        <v>160</v>
      </c>
      <c r="H205" s="237">
        <v>0.154</v>
      </c>
      <c r="I205" s="238"/>
      <c r="J205" s="239">
        <f>ROUND(I205*H205,2)</f>
        <v>0</v>
      </c>
      <c r="K205" s="240"/>
      <c r="L205" s="41"/>
      <c r="M205" s="241" t="s">
        <v>1</v>
      </c>
      <c r="N205" s="242" t="s">
        <v>43</v>
      </c>
      <c r="O205" s="88"/>
      <c r="P205" s="243">
        <f>O205*H205</f>
        <v>0</v>
      </c>
      <c r="Q205" s="243">
        <v>0</v>
      </c>
      <c r="R205" s="243">
        <f>Q205*H205</f>
        <v>0</v>
      </c>
      <c r="S205" s="243">
        <v>0</v>
      </c>
      <c r="T205" s="244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45" t="s">
        <v>131</v>
      </c>
      <c r="AT205" s="245" t="s">
        <v>127</v>
      </c>
      <c r="AU205" s="245" t="s">
        <v>88</v>
      </c>
      <c r="AY205" s="14" t="s">
        <v>123</v>
      </c>
      <c r="BE205" s="246">
        <f>IF(N205="základní",J205,0)</f>
        <v>0</v>
      </c>
      <c r="BF205" s="246">
        <f>IF(N205="snížená",J205,0)</f>
        <v>0</v>
      </c>
      <c r="BG205" s="246">
        <f>IF(N205="zákl. přenesená",J205,0)</f>
        <v>0</v>
      </c>
      <c r="BH205" s="246">
        <f>IF(N205="sníž. přenesená",J205,0)</f>
        <v>0</v>
      </c>
      <c r="BI205" s="246">
        <f>IF(N205="nulová",J205,0)</f>
        <v>0</v>
      </c>
      <c r="BJ205" s="14" t="s">
        <v>86</v>
      </c>
      <c r="BK205" s="246">
        <f>ROUND(I205*H205,2)</f>
        <v>0</v>
      </c>
      <c r="BL205" s="14" t="s">
        <v>131</v>
      </c>
      <c r="BM205" s="245" t="s">
        <v>439</v>
      </c>
    </row>
    <row r="206" s="2" customFormat="1" ht="24" customHeight="1">
      <c r="A206" s="35"/>
      <c r="B206" s="36"/>
      <c r="C206" s="233" t="s">
        <v>440</v>
      </c>
      <c r="D206" s="233" t="s">
        <v>127</v>
      </c>
      <c r="E206" s="234" t="s">
        <v>441</v>
      </c>
      <c r="F206" s="235" t="s">
        <v>442</v>
      </c>
      <c r="G206" s="236" t="s">
        <v>160</v>
      </c>
      <c r="H206" s="237">
        <v>0.154</v>
      </c>
      <c r="I206" s="238"/>
      <c r="J206" s="239">
        <f>ROUND(I206*H206,2)</f>
        <v>0</v>
      </c>
      <c r="K206" s="240"/>
      <c r="L206" s="41"/>
      <c r="M206" s="241" t="s">
        <v>1</v>
      </c>
      <c r="N206" s="242" t="s">
        <v>43</v>
      </c>
      <c r="O206" s="88"/>
      <c r="P206" s="243">
        <f>O206*H206</f>
        <v>0</v>
      </c>
      <c r="Q206" s="243">
        <v>0</v>
      </c>
      <c r="R206" s="243">
        <f>Q206*H206</f>
        <v>0</v>
      </c>
      <c r="S206" s="243">
        <v>0</v>
      </c>
      <c r="T206" s="244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45" t="s">
        <v>131</v>
      </c>
      <c r="AT206" s="245" t="s">
        <v>127</v>
      </c>
      <c r="AU206" s="245" t="s">
        <v>88</v>
      </c>
      <c r="AY206" s="14" t="s">
        <v>123</v>
      </c>
      <c r="BE206" s="246">
        <f>IF(N206="základní",J206,0)</f>
        <v>0</v>
      </c>
      <c r="BF206" s="246">
        <f>IF(N206="snížená",J206,0)</f>
        <v>0</v>
      </c>
      <c r="BG206" s="246">
        <f>IF(N206="zákl. přenesená",J206,0)</f>
        <v>0</v>
      </c>
      <c r="BH206" s="246">
        <f>IF(N206="sníž. přenesená",J206,0)</f>
        <v>0</v>
      </c>
      <c r="BI206" s="246">
        <f>IF(N206="nulová",J206,0)</f>
        <v>0</v>
      </c>
      <c r="BJ206" s="14" t="s">
        <v>86</v>
      </c>
      <c r="BK206" s="246">
        <f>ROUND(I206*H206,2)</f>
        <v>0</v>
      </c>
      <c r="BL206" s="14" t="s">
        <v>131</v>
      </c>
      <c r="BM206" s="245" t="s">
        <v>443</v>
      </c>
    </row>
    <row r="207" s="12" customFormat="1" ht="22.8" customHeight="1">
      <c r="A207" s="12"/>
      <c r="B207" s="217"/>
      <c r="C207" s="218"/>
      <c r="D207" s="219" t="s">
        <v>77</v>
      </c>
      <c r="E207" s="231" t="s">
        <v>444</v>
      </c>
      <c r="F207" s="231" t="s">
        <v>445</v>
      </c>
      <c r="G207" s="218"/>
      <c r="H207" s="218"/>
      <c r="I207" s="221"/>
      <c r="J207" s="232">
        <f>BK207</f>
        <v>0</v>
      </c>
      <c r="K207" s="218"/>
      <c r="L207" s="223"/>
      <c r="M207" s="224"/>
      <c r="N207" s="225"/>
      <c r="O207" s="225"/>
      <c r="P207" s="226">
        <f>SUM(P208:P226)</f>
        <v>0</v>
      </c>
      <c r="Q207" s="225"/>
      <c r="R207" s="226">
        <f>SUM(R208:R226)</f>
        <v>1.29525</v>
      </c>
      <c r="S207" s="225"/>
      <c r="T207" s="227">
        <f>SUM(T208:T226)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28" t="s">
        <v>88</v>
      </c>
      <c r="AT207" s="229" t="s">
        <v>77</v>
      </c>
      <c r="AU207" s="229" t="s">
        <v>86</v>
      </c>
      <c r="AY207" s="228" t="s">
        <v>123</v>
      </c>
      <c r="BK207" s="230">
        <f>SUM(BK208:BK226)</f>
        <v>0</v>
      </c>
    </row>
    <row r="208" s="2" customFormat="1" ht="24" customHeight="1">
      <c r="A208" s="35"/>
      <c r="B208" s="36"/>
      <c r="C208" s="233" t="s">
        <v>446</v>
      </c>
      <c r="D208" s="233" t="s">
        <v>127</v>
      </c>
      <c r="E208" s="234" t="s">
        <v>447</v>
      </c>
      <c r="F208" s="235" t="s">
        <v>448</v>
      </c>
      <c r="G208" s="236" t="s">
        <v>151</v>
      </c>
      <c r="H208" s="237">
        <v>21</v>
      </c>
      <c r="I208" s="238"/>
      <c r="J208" s="239">
        <f>ROUND(I208*H208,2)</f>
        <v>0</v>
      </c>
      <c r="K208" s="240"/>
      <c r="L208" s="41"/>
      <c r="M208" s="241" t="s">
        <v>1</v>
      </c>
      <c r="N208" s="242" t="s">
        <v>43</v>
      </c>
      <c r="O208" s="88"/>
      <c r="P208" s="243">
        <f>O208*H208</f>
        <v>0</v>
      </c>
      <c r="Q208" s="243">
        <v>0</v>
      </c>
      <c r="R208" s="243">
        <f>Q208*H208</f>
        <v>0</v>
      </c>
      <c r="S208" s="243">
        <v>0</v>
      </c>
      <c r="T208" s="244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45" t="s">
        <v>131</v>
      </c>
      <c r="AT208" s="245" t="s">
        <v>127</v>
      </c>
      <c r="AU208" s="245" t="s">
        <v>88</v>
      </c>
      <c r="AY208" s="14" t="s">
        <v>123</v>
      </c>
      <c r="BE208" s="246">
        <f>IF(N208="základní",J208,0)</f>
        <v>0</v>
      </c>
      <c r="BF208" s="246">
        <f>IF(N208="snížená",J208,0)</f>
        <v>0</v>
      </c>
      <c r="BG208" s="246">
        <f>IF(N208="zákl. přenesená",J208,0)</f>
        <v>0</v>
      </c>
      <c r="BH208" s="246">
        <f>IF(N208="sníž. přenesená",J208,0)</f>
        <v>0</v>
      </c>
      <c r="BI208" s="246">
        <f>IF(N208="nulová",J208,0)</f>
        <v>0</v>
      </c>
      <c r="BJ208" s="14" t="s">
        <v>86</v>
      </c>
      <c r="BK208" s="246">
        <f>ROUND(I208*H208,2)</f>
        <v>0</v>
      </c>
      <c r="BL208" s="14" t="s">
        <v>131</v>
      </c>
      <c r="BM208" s="245" t="s">
        <v>449</v>
      </c>
    </row>
    <row r="209" s="2" customFormat="1" ht="16.5" customHeight="1">
      <c r="A209" s="35"/>
      <c r="B209" s="36"/>
      <c r="C209" s="233" t="s">
        <v>450</v>
      </c>
      <c r="D209" s="233" t="s">
        <v>127</v>
      </c>
      <c r="E209" s="234" t="s">
        <v>451</v>
      </c>
      <c r="F209" s="235" t="s">
        <v>452</v>
      </c>
      <c r="G209" s="236" t="s">
        <v>151</v>
      </c>
      <c r="H209" s="237">
        <v>19</v>
      </c>
      <c r="I209" s="238"/>
      <c r="J209" s="239">
        <f>ROUND(I209*H209,2)</f>
        <v>0</v>
      </c>
      <c r="K209" s="240"/>
      <c r="L209" s="41"/>
      <c r="M209" s="241" t="s">
        <v>1</v>
      </c>
      <c r="N209" s="242" t="s">
        <v>43</v>
      </c>
      <c r="O209" s="88"/>
      <c r="P209" s="243">
        <f>O209*H209</f>
        <v>0</v>
      </c>
      <c r="Q209" s="243">
        <v>0.020400000000000001</v>
      </c>
      <c r="R209" s="243">
        <f>Q209*H209</f>
        <v>0.38760000000000006</v>
      </c>
      <c r="S209" s="243">
        <v>0</v>
      </c>
      <c r="T209" s="244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45" t="s">
        <v>131</v>
      </c>
      <c r="AT209" s="245" t="s">
        <v>127</v>
      </c>
      <c r="AU209" s="245" t="s">
        <v>88</v>
      </c>
      <c r="AY209" s="14" t="s">
        <v>123</v>
      </c>
      <c r="BE209" s="246">
        <f>IF(N209="základní",J209,0)</f>
        <v>0</v>
      </c>
      <c r="BF209" s="246">
        <f>IF(N209="snížená",J209,0)</f>
        <v>0</v>
      </c>
      <c r="BG209" s="246">
        <f>IF(N209="zákl. přenesená",J209,0)</f>
        <v>0</v>
      </c>
      <c r="BH209" s="246">
        <f>IF(N209="sníž. přenesená",J209,0)</f>
        <v>0</v>
      </c>
      <c r="BI209" s="246">
        <f>IF(N209="nulová",J209,0)</f>
        <v>0</v>
      </c>
      <c r="BJ209" s="14" t="s">
        <v>86</v>
      </c>
      <c r="BK209" s="246">
        <f>ROUND(I209*H209,2)</f>
        <v>0</v>
      </c>
      <c r="BL209" s="14" t="s">
        <v>131</v>
      </c>
      <c r="BM209" s="245" t="s">
        <v>453</v>
      </c>
    </row>
    <row r="210" s="2" customFormat="1" ht="16.5" customHeight="1">
      <c r="A210" s="35"/>
      <c r="B210" s="36"/>
      <c r="C210" s="233" t="s">
        <v>454</v>
      </c>
      <c r="D210" s="233" t="s">
        <v>127</v>
      </c>
      <c r="E210" s="234" t="s">
        <v>455</v>
      </c>
      <c r="F210" s="235" t="s">
        <v>456</v>
      </c>
      <c r="G210" s="236" t="s">
        <v>151</v>
      </c>
      <c r="H210" s="237">
        <v>3</v>
      </c>
      <c r="I210" s="238"/>
      <c r="J210" s="239">
        <f>ROUND(I210*H210,2)</f>
        <v>0</v>
      </c>
      <c r="K210" s="240"/>
      <c r="L210" s="41"/>
      <c r="M210" s="241" t="s">
        <v>1</v>
      </c>
      <c r="N210" s="242" t="s">
        <v>43</v>
      </c>
      <c r="O210" s="88"/>
      <c r="P210" s="243">
        <f>O210*H210</f>
        <v>0</v>
      </c>
      <c r="Q210" s="243">
        <v>0.025100000000000001</v>
      </c>
      <c r="R210" s="243">
        <f>Q210*H210</f>
        <v>0.075300000000000006</v>
      </c>
      <c r="S210" s="243">
        <v>0</v>
      </c>
      <c r="T210" s="244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45" t="s">
        <v>131</v>
      </c>
      <c r="AT210" s="245" t="s">
        <v>127</v>
      </c>
      <c r="AU210" s="245" t="s">
        <v>88</v>
      </c>
      <c r="AY210" s="14" t="s">
        <v>123</v>
      </c>
      <c r="BE210" s="246">
        <f>IF(N210="základní",J210,0)</f>
        <v>0</v>
      </c>
      <c r="BF210" s="246">
        <f>IF(N210="snížená",J210,0)</f>
        <v>0</v>
      </c>
      <c r="BG210" s="246">
        <f>IF(N210="zákl. přenesená",J210,0)</f>
        <v>0</v>
      </c>
      <c r="BH210" s="246">
        <f>IF(N210="sníž. přenesená",J210,0)</f>
        <v>0</v>
      </c>
      <c r="BI210" s="246">
        <f>IF(N210="nulová",J210,0)</f>
        <v>0</v>
      </c>
      <c r="BJ210" s="14" t="s">
        <v>86</v>
      </c>
      <c r="BK210" s="246">
        <f>ROUND(I210*H210,2)</f>
        <v>0</v>
      </c>
      <c r="BL210" s="14" t="s">
        <v>131</v>
      </c>
      <c r="BM210" s="245" t="s">
        <v>457</v>
      </c>
    </row>
    <row r="211" s="2" customFormat="1" ht="24" customHeight="1">
      <c r="A211" s="35"/>
      <c r="B211" s="36"/>
      <c r="C211" s="233" t="s">
        <v>458</v>
      </c>
      <c r="D211" s="233" t="s">
        <v>127</v>
      </c>
      <c r="E211" s="234" t="s">
        <v>459</v>
      </c>
      <c r="F211" s="235" t="s">
        <v>460</v>
      </c>
      <c r="G211" s="236" t="s">
        <v>151</v>
      </c>
      <c r="H211" s="237">
        <v>22</v>
      </c>
      <c r="I211" s="238"/>
      <c r="J211" s="239">
        <f>ROUND(I211*H211,2)</f>
        <v>0</v>
      </c>
      <c r="K211" s="240"/>
      <c r="L211" s="41"/>
      <c r="M211" s="241" t="s">
        <v>1</v>
      </c>
      <c r="N211" s="242" t="s">
        <v>43</v>
      </c>
      <c r="O211" s="88"/>
      <c r="P211" s="243">
        <f>O211*H211</f>
        <v>0</v>
      </c>
      <c r="Q211" s="243">
        <v>0</v>
      </c>
      <c r="R211" s="243">
        <f>Q211*H211</f>
        <v>0</v>
      </c>
      <c r="S211" s="243">
        <v>0</v>
      </c>
      <c r="T211" s="244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45" t="s">
        <v>131</v>
      </c>
      <c r="AT211" s="245" t="s">
        <v>127</v>
      </c>
      <c r="AU211" s="245" t="s">
        <v>88</v>
      </c>
      <c r="AY211" s="14" t="s">
        <v>123</v>
      </c>
      <c r="BE211" s="246">
        <f>IF(N211="základní",J211,0)</f>
        <v>0</v>
      </c>
      <c r="BF211" s="246">
        <f>IF(N211="snížená",J211,0)</f>
        <v>0</v>
      </c>
      <c r="BG211" s="246">
        <f>IF(N211="zákl. přenesená",J211,0)</f>
        <v>0</v>
      </c>
      <c r="BH211" s="246">
        <f>IF(N211="sníž. přenesená",J211,0)</f>
        <v>0</v>
      </c>
      <c r="BI211" s="246">
        <f>IF(N211="nulová",J211,0)</f>
        <v>0</v>
      </c>
      <c r="BJ211" s="14" t="s">
        <v>86</v>
      </c>
      <c r="BK211" s="246">
        <f>ROUND(I211*H211,2)</f>
        <v>0</v>
      </c>
      <c r="BL211" s="14" t="s">
        <v>131</v>
      </c>
      <c r="BM211" s="245" t="s">
        <v>461</v>
      </c>
    </row>
    <row r="212" s="2" customFormat="1" ht="16.5" customHeight="1">
      <c r="A212" s="35"/>
      <c r="B212" s="36"/>
      <c r="C212" s="233" t="s">
        <v>462</v>
      </c>
      <c r="D212" s="233" t="s">
        <v>127</v>
      </c>
      <c r="E212" s="234" t="s">
        <v>463</v>
      </c>
      <c r="F212" s="235" t="s">
        <v>464</v>
      </c>
      <c r="G212" s="236" t="s">
        <v>130</v>
      </c>
      <c r="H212" s="237">
        <v>150</v>
      </c>
      <c r="I212" s="238"/>
      <c r="J212" s="239">
        <f>ROUND(I212*H212,2)</f>
        <v>0</v>
      </c>
      <c r="K212" s="240"/>
      <c r="L212" s="41"/>
      <c r="M212" s="241" t="s">
        <v>1</v>
      </c>
      <c r="N212" s="242" t="s">
        <v>43</v>
      </c>
      <c r="O212" s="88"/>
      <c r="P212" s="243">
        <f>O212*H212</f>
        <v>0</v>
      </c>
      <c r="Q212" s="243">
        <v>0</v>
      </c>
      <c r="R212" s="243">
        <f>Q212*H212</f>
        <v>0</v>
      </c>
      <c r="S212" s="243">
        <v>0</v>
      </c>
      <c r="T212" s="244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45" t="s">
        <v>131</v>
      </c>
      <c r="AT212" s="245" t="s">
        <v>127</v>
      </c>
      <c r="AU212" s="245" t="s">
        <v>88</v>
      </c>
      <c r="AY212" s="14" t="s">
        <v>123</v>
      </c>
      <c r="BE212" s="246">
        <f>IF(N212="základní",J212,0)</f>
        <v>0</v>
      </c>
      <c r="BF212" s="246">
        <f>IF(N212="snížená",J212,0)</f>
        <v>0</v>
      </c>
      <c r="BG212" s="246">
        <f>IF(N212="zákl. přenesená",J212,0)</f>
        <v>0</v>
      </c>
      <c r="BH212" s="246">
        <f>IF(N212="sníž. přenesená",J212,0)</f>
        <v>0</v>
      </c>
      <c r="BI212" s="246">
        <f>IF(N212="nulová",J212,0)</f>
        <v>0</v>
      </c>
      <c r="BJ212" s="14" t="s">
        <v>86</v>
      </c>
      <c r="BK212" s="246">
        <f>ROUND(I212*H212,2)</f>
        <v>0</v>
      </c>
      <c r="BL212" s="14" t="s">
        <v>131</v>
      </c>
      <c r="BM212" s="245" t="s">
        <v>465</v>
      </c>
    </row>
    <row r="213" s="2" customFormat="1" ht="36" customHeight="1">
      <c r="A213" s="35"/>
      <c r="B213" s="36"/>
      <c r="C213" s="233" t="s">
        <v>466</v>
      </c>
      <c r="D213" s="233" t="s">
        <v>127</v>
      </c>
      <c r="E213" s="234" t="s">
        <v>467</v>
      </c>
      <c r="F213" s="235" t="s">
        <v>468</v>
      </c>
      <c r="G213" s="236" t="s">
        <v>130</v>
      </c>
      <c r="H213" s="237">
        <v>1235</v>
      </c>
      <c r="I213" s="238"/>
      <c r="J213" s="239">
        <f>ROUND(I213*H213,2)</f>
        <v>0</v>
      </c>
      <c r="K213" s="240"/>
      <c r="L213" s="41"/>
      <c r="M213" s="241" t="s">
        <v>1</v>
      </c>
      <c r="N213" s="242" t="s">
        <v>43</v>
      </c>
      <c r="O213" s="88"/>
      <c r="P213" s="243">
        <f>O213*H213</f>
        <v>0</v>
      </c>
      <c r="Q213" s="243">
        <v>0.00011</v>
      </c>
      <c r="R213" s="243">
        <f>Q213*H213</f>
        <v>0.13585</v>
      </c>
      <c r="S213" s="243">
        <v>0</v>
      </c>
      <c r="T213" s="244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45" t="s">
        <v>131</v>
      </c>
      <c r="AT213" s="245" t="s">
        <v>127</v>
      </c>
      <c r="AU213" s="245" t="s">
        <v>88</v>
      </c>
      <c r="AY213" s="14" t="s">
        <v>123</v>
      </c>
      <c r="BE213" s="246">
        <f>IF(N213="základní",J213,0)</f>
        <v>0</v>
      </c>
      <c r="BF213" s="246">
        <f>IF(N213="snížená",J213,0)</f>
        <v>0</v>
      </c>
      <c r="BG213" s="246">
        <f>IF(N213="zákl. přenesená",J213,0)</f>
        <v>0</v>
      </c>
      <c r="BH213" s="246">
        <f>IF(N213="sníž. přenesená",J213,0)</f>
        <v>0</v>
      </c>
      <c r="BI213" s="246">
        <f>IF(N213="nulová",J213,0)</f>
        <v>0</v>
      </c>
      <c r="BJ213" s="14" t="s">
        <v>86</v>
      </c>
      <c r="BK213" s="246">
        <f>ROUND(I213*H213,2)</f>
        <v>0</v>
      </c>
      <c r="BL213" s="14" t="s">
        <v>131</v>
      </c>
      <c r="BM213" s="245" t="s">
        <v>469</v>
      </c>
    </row>
    <row r="214" s="2" customFormat="1" ht="16.5" customHeight="1">
      <c r="A214" s="35"/>
      <c r="B214" s="36"/>
      <c r="C214" s="233" t="s">
        <v>470</v>
      </c>
      <c r="D214" s="233" t="s">
        <v>127</v>
      </c>
      <c r="E214" s="234" t="s">
        <v>471</v>
      </c>
      <c r="F214" s="235" t="s">
        <v>472</v>
      </c>
      <c r="G214" s="236" t="s">
        <v>130</v>
      </c>
      <c r="H214" s="237">
        <v>1200</v>
      </c>
      <c r="I214" s="238"/>
      <c r="J214" s="239">
        <f>ROUND(I214*H214,2)</f>
        <v>0</v>
      </c>
      <c r="K214" s="240"/>
      <c r="L214" s="41"/>
      <c r="M214" s="241" t="s">
        <v>1</v>
      </c>
      <c r="N214" s="242" t="s">
        <v>43</v>
      </c>
      <c r="O214" s="88"/>
      <c r="P214" s="243">
        <f>O214*H214</f>
        <v>0</v>
      </c>
      <c r="Q214" s="243">
        <v>0.00029</v>
      </c>
      <c r="R214" s="243">
        <f>Q214*H214</f>
        <v>0.34799999999999998</v>
      </c>
      <c r="S214" s="243">
        <v>0</v>
      </c>
      <c r="T214" s="244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45" t="s">
        <v>131</v>
      </c>
      <c r="AT214" s="245" t="s">
        <v>127</v>
      </c>
      <c r="AU214" s="245" t="s">
        <v>88</v>
      </c>
      <c r="AY214" s="14" t="s">
        <v>123</v>
      </c>
      <c r="BE214" s="246">
        <f>IF(N214="základní",J214,0)</f>
        <v>0</v>
      </c>
      <c r="BF214" s="246">
        <f>IF(N214="snížená",J214,0)</f>
        <v>0</v>
      </c>
      <c r="BG214" s="246">
        <f>IF(N214="zákl. přenesená",J214,0)</f>
        <v>0</v>
      </c>
      <c r="BH214" s="246">
        <f>IF(N214="sníž. přenesená",J214,0)</f>
        <v>0</v>
      </c>
      <c r="BI214" s="246">
        <f>IF(N214="nulová",J214,0)</f>
        <v>0</v>
      </c>
      <c r="BJ214" s="14" t="s">
        <v>86</v>
      </c>
      <c r="BK214" s="246">
        <f>ROUND(I214*H214,2)</f>
        <v>0</v>
      </c>
      <c r="BL214" s="14" t="s">
        <v>131</v>
      </c>
      <c r="BM214" s="245" t="s">
        <v>473</v>
      </c>
    </row>
    <row r="215" s="2" customFormat="1" ht="24" customHeight="1">
      <c r="A215" s="35"/>
      <c r="B215" s="36"/>
      <c r="C215" s="233" t="s">
        <v>474</v>
      </c>
      <c r="D215" s="233" t="s">
        <v>127</v>
      </c>
      <c r="E215" s="234" t="s">
        <v>475</v>
      </c>
      <c r="F215" s="235" t="s">
        <v>476</v>
      </c>
      <c r="G215" s="236" t="s">
        <v>137</v>
      </c>
      <c r="H215" s="237">
        <v>1300</v>
      </c>
      <c r="I215" s="238"/>
      <c r="J215" s="239">
        <f>ROUND(I215*H215,2)</f>
        <v>0</v>
      </c>
      <c r="K215" s="240"/>
      <c r="L215" s="41"/>
      <c r="M215" s="241" t="s">
        <v>1</v>
      </c>
      <c r="N215" s="242" t="s">
        <v>43</v>
      </c>
      <c r="O215" s="88"/>
      <c r="P215" s="243">
        <f>O215*H215</f>
        <v>0</v>
      </c>
      <c r="Q215" s="243">
        <v>6.9999999999999994E-05</v>
      </c>
      <c r="R215" s="243">
        <f>Q215*H215</f>
        <v>0.090999999999999998</v>
      </c>
      <c r="S215" s="243">
        <v>0</v>
      </c>
      <c r="T215" s="244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45" t="s">
        <v>131</v>
      </c>
      <c r="AT215" s="245" t="s">
        <v>127</v>
      </c>
      <c r="AU215" s="245" t="s">
        <v>88</v>
      </c>
      <c r="AY215" s="14" t="s">
        <v>123</v>
      </c>
      <c r="BE215" s="246">
        <f>IF(N215="základní",J215,0)</f>
        <v>0</v>
      </c>
      <c r="BF215" s="246">
        <f>IF(N215="snížená",J215,0)</f>
        <v>0</v>
      </c>
      <c r="BG215" s="246">
        <f>IF(N215="zákl. přenesená",J215,0)</f>
        <v>0</v>
      </c>
      <c r="BH215" s="246">
        <f>IF(N215="sníž. přenesená",J215,0)</f>
        <v>0</v>
      </c>
      <c r="BI215" s="246">
        <f>IF(N215="nulová",J215,0)</f>
        <v>0</v>
      </c>
      <c r="BJ215" s="14" t="s">
        <v>86</v>
      </c>
      <c r="BK215" s="246">
        <f>ROUND(I215*H215,2)</f>
        <v>0</v>
      </c>
      <c r="BL215" s="14" t="s">
        <v>131</v>
      </c>
      <c r="BM215" s="245" t="s">
        <v>477</v>
      </c>
    </row>
    <row r="216" s="2" customFormat="1" ht="24" customHeight="1">
      <c r="A216" s="35"/>
      <c r="B216" s="36"/>
      <c r="C216" s="233" t="s">
        <v>478</v>
      </c>
      <c r="D216" s="233" t="s">
        <v>127</v>
      </c>
      <c r="E216" s="234" t="s">
        <v>479</v>
      </c>
      <c r="F216" s="235" t="s">
        <v>480</v>
      </c>
      <c r="G216" s="236" t="s">
        <v>137</v>
      </c>
      <c r="H216" s="237">
        <v>200</v>
      </c>
      <c r="I216" s="238"/>
      <c r="J216" s="239">
        <f>ROUND(I216*H216,2)</f>
        <v>0</v>
      </c>
      <c r="K216" s="240"/>
      <c r="L216" s="41"/>
      <c r="M216" s="241" t="s">
        <v>1</v>
      </c>
      <c r="N216" s="242" t="s">
        <v>43</v>
      </c>
      <c r="O216" s="88"/>
      <c r="P216" s="243">
        <f>O216*H216</f>
        <v>0</v>
      </c>
      <c r="Q216" s="243">
        <v>0.00010000000000000001</v>
      </c>
      <c r="R216" s="243">
        <f>Q216*H216</f>
        <v>0.02</v>
      </c>
      <c r="S216" s="243">
        <v>0</v>
      </c>
      <c r="T216" s="244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45" t="s">
        <v>131</v>
      </c>
      <c r="AT216" s="245" t="s">
        <v>127</v>
      </c>
      <c r="AU216" s="245" t="s">
        <v>88</v>
      </c>
      <c r="AY216" s="14" t="s">
        <v>123</v>
      </c>
      <c r="BE216" s="246">
        <f>IF(N216="základní",J216,0)</f>
        <v>0</v>
      </c>
      <c r="BF216" s="246">
        <f>IF(N216="snížená",J216,0)</f>
        <v>0</v>
      </c>
      <c r="BG216" s="246">
        <f>IF(N216="zákl. přenesená",J216,0)</f>
        <v>0</v>
      </c>
      <c r="BH216" s="246">
        <f>IF(N216="sníž. přenesená",J216,0)</f>
        <v>0</v>
      </c>
      <c r="BI216" s="246">
        <f>IF(N216="nulová",J216,0)</f>
        <v>0</v>
      </c>
      <c r="BJ216" s="14" t="s">
        <v>86</v>
      </c>
      <c r="BK216" s="246">
        <f>ROUND(I216*H216,2)</f>
        <v>0</v>
      </c>
      <c r="BL216" s="14" t="s">
        <v>131</v>
      </c>
      <c r="BM216" s="245" t="s">
        <v>481</v>
      </c>
    </row>
    <row r="217" s="2" customFormat="1" ht="16.5" customHeight="1">
      <c r="A217" s="35"/>
      <c r="B217" s="36"/>
      <c r="C217" s="233" t="s">
        <v>482</v>
      </c>
      <c r="D217" s="233" t="s">
        <v>127</v>
      </c>
      <c r="E217" s="234" t="s">
        <v>483</v>
      </c>
      <c r="F217" s="235" t="s">
        <v>484</v>
      </c>
      <c r="G217" s="236" t="s">
        <v>137</v>
      </c>
      <c r="H217" s="237">
        <v>250</v>
      </c>
      <c r="I217" s="238"/>
      <c r="J217" s="239">
        <f>ROUND(I217*H217,2)</f>
        <v>0</v>
      </c>
      <c r="K217" s="240"/>
      <c r="L217" s="41"/>
      <c r="M217" s="241" t="s">
        <v>1</v>
      </c>
      <c r="N217" s="242" t="s">
        <v>43</v>
      </c>
      <c r="O217" s="88"/>
      <c r="P217" s="243">
        <f>O217*H217</f>
        <v>0</v>
      </c>
      <c r="Q217" s="243">
        <v>4.0000000000000003E-05</v>
      </c>
      <c r="R217" s="243">
        <f>Q217*H217</f>
        <v>0.01</v>
      </c>
      <c r="S217" s="243">
        <v>0</v>
      </c>
      <c r="T217" s="244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45" t="s">
        <v>131</v>
      </c>
      <c r="AT217" s="245" t="s">
        <v>127</v>
      </c>
      <c r="AU217" s="245" t="s">
        <v>88</v>
      </c>
      <c r="AY217" s="14" t="s">
        <v>123</v>
      </c>
      <c r="BE217" s="246">
        <f>IF(N217="základní",J217,0)</f>
        <v>0</v>
      </c>
      <c r="BF217" s="246">
        <f>IF(N217="snížená",J217,0)</f>
        <v>0</v>
      </c>
      <c r="BG217" s="246">
        <f>IF(N217="zákl. přenesená",J217,0)</f>
        <v>0</v>
      </c>
      <c r="BH217" s="246">
        <f>IF(N217="sníž. přenesená",J217,0)</f>
        <v>0</v>
      </c>
      <c r="BI217" s="246">
        <f>IF(N217="nulová",J217,0)</f>
        <v>0</v>
      </c>
      <c r="BJ217" s="14" t="s">
        <v>86</v>
      </c>
      <c r="BK217" s="246">
        <f>ROUND(I217*H217,2)</f>
        <v>0</v>
      </c>
      <c r="BL217" s="14" t="s">
        <v>131</v>
      </c>
      <c r="BM217" s="245" t="s">
        <v>485</v>
      </c>
    </row>
    <row r="218" s="2" customFormat="1" ht="24" customHeight="1">
      <c r="A218" s="35"/>
      <c r="B218" s="36"/>
      <c r="C218" s="233" t="s">
        <v>486</v>
      </c>
      <c r="D218" s="233" t="s">
        <v>127</v>
      </c>
      <c r="E218" s="234" t="s">
        <v>487</v>
      </c>
      <c r="F218" s="235" t="s">
        <v>488</v>
      </c>
      <c r="G218" s="236" t="s">
        <v>151</v>
      </c>
      <c r="H218" s="237">
        <v>3</v>
      </c>
      <c r="I218" s="238"/>
      <c r="J218" s="239">
        <f>ROUND(I218*H218,2)</f>
        <v>0</v>
      </c>
      <c r="K218" s="240"/>
      <c r="L218" s="41"/>
      <c r="M218" s="241" t="s">
        <v>1</v>
      </c>
      <c r="N218" s="242" t="s">
        <v>43</v>
      </c>
      <c r="O218" s="88"/>
      <c r="P218" s="243">
        <f>O218*H218</f>
        <v>0</v>
      </c>
      <c r="Q218" s="243">
        <v>0.0044999999999999997</v>
      </c>
      <c r="R218" s="243">
        <f>Q218*H218</f>
        <v>0.013499999999999998</v>
      </c>
      <c r="S218" s="243">
        <v>0</v>
      </c>
      <c r="T218" s="244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45" t="s">
        <v>131</v>
      </c>
      <c r="AT218" s="245" t="s">
        <v>127</v>
      </c>
      <c r="AU218" s="245" t="s">
        <v>88</v>
      </c>
      <c r="AY218" s="14" t="s">
        <v>123</v>
      </c>
      <c r="BE218" s="246">
        <f>IF(N218="základní",J218,0)</f>
        <v>0</v>
      </c>
      <c r="BF218" s="246">
        <f>IF(N218="snížená",J218,0)</f>
        <v>0</v>
      </c>
      <c r="BG218" s="246">
        <f>IF(N218="zákl. přenesená",J218,0)</f>
        <v>0</v>
      </c>
      <c r="BH218" s="246">
        <f>IF(N218="sníž. přenesená",J218,0)</f>
        <v>0</v>
      </c>
      <c r="BI218" s="246">
        <f>IF(N218="nulová",J218,0)</f>
        <v>0</v>
      </c>
      <c r="BJ218" s="14" t="s">
        <v>86</v>
      </c>
      <c r="BK218" s="246">
        <f>ROUND(I218*H218,2)</f>
        <v>0</v>
      </c>
      <c r="BL218" s="14" t="s">
        <v>131</v>
      </c>
      <c r="BM218" s="245" t="s">
        <v>489</v>
      </c>
    </row>
    <row r="219" s="2" customFormat="1" ht="24" customHeight="1">
      <c r="A219" s="35"/>
      <c r="B219" s="36"/>
      <c r="C219" s="233" t="s">
        <v>490</v>
      </c>
      <c r="D219" s="233" t="s">
        <v>127</v>
      </c>
      <c r="E219" s="234" t="s">
        <v>491</v>
      </c>
      <c r="F219" s="235" t="s">
        <v>492</v>
      </c>
      <c r="G219" s="236" t="s">
        <v>151</v>
      </c>
      <c r="H219" s="237">
        <v>1</v>
      </c>
      <c r="I219" s="238"/>
      <c r="J219" s="239">
        <f>ROUND(I219*H219,2)</f>
        <v>0</v>
      </c>
      <c r="K219" s="240"/>
      <c r="L219" s="41"/>
      <c r="M219" s="241" t="s">
        <v>1</v>
      </c>
      <c r="N219" s="242" t="s">
        <v>43</v>
      </c>
      <c r="O219" s="88"/>
      <c r="P219" s="243">
        <f>O219*H219</f>
        <v>0</v>
      </c>
      <c r="Q219" s="243">
        <v>0.0058999999999999999</v>
      </c>
      <c r="R219" s="243">
        <f>Q219*H219</f>
        <v>0.0058999999999999999</v>
      </c>
      <c r="S219" s="243">
        <v>0</v>
      </c>
      <c r="T219" s="244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45" t="s">
        <v>131</v>
      </c>
      <c r="AT219" s="245" t="s">
        <v>127</v>
      </c>
      <c r="AU219" s="245" t="s">
        <v>88</v>
      </c>
      <c r="AY219" s="14" t="s">
        <v>123</v>
      </c>
      <c r="BE219" s="246">
        <f>IF(N219="základní",J219,0)</f>
        <v>0</v>
      </c>
      <c r="BF219" s="246">
        <f>IF(N219="snížená",J219,0)</f>
        <v>0</v>
      </c>
      <c r="BG219" s="246">
        <f>IF(N219="zákl. přenesená",J219,0)</f>
        <v>0</v>
      </c>
      <c r="BH219" s="246">
        <f>IF(N219="sníž. přenesená",J219,0)</f>
        <v>0</v>
      </c>
      <c r="BI219" s="246">
        <f>IF(N219="nulová",J219,0)</f>
        <v>0</v>
      </c>
      <c r="BJ219" s="14" t="s">
        <v>86</v>
      </c>
      <c r="BK219" s="246">
        <f>ROUND(I219*H219,2)</f>
        <v>0</v>
      </c>
      <c r="BL219" s="14" t="s">
        <v>131</v>
      </c>
      <c r="BM219" s="245" t="s">
        <v>493</v>
      </c>
    </row>
    <row r="220" s="2" customFormat="1" ht="24" customHeight="1">
      <c r="A220" s="35"/>
      <c r="B220" s="36"/>
      <c r="C220" s="233" t="s">
        <v>494</v>
      </c>
      <c r="D220" s="233" t="s">
        <v>127</v>
      </c>
      <c r="E220" s="234" t="s">
        <v>495</v>
      </c>
      <c r="F220" s="235" t="s">
        <v>496</v>
      </c>
      <c r="G220" s="236" t="s">
        <v>151</v>
      </c>
      <c r="H220" s="237">
        <v>4</v>
      </c>
      <c r="I220" s="238"/>
      <c r="J220" s="239">
        <f>ROUND(I220*H220,2)</f>
        <v>0</v>
      </c>
      <c r="K220" s="240"/>
      <c r="L220" s="41"/>
      <c r="M220" s="241" t="s">
        <v>1</v>
      </c>
      <c r="N220" s="242" t="s">
        <v>43</v>
      </c>
      <c r="O220" s="88"/>
      <c r="P220" s="243">
        <f>O220*H220</f>
        <v>0</v>
      </c>
      <c r="Q220" s="243">
        <v>0.0063</v>
      </c>
      <c r="R220" s="243">
        <f>Q220*H220</f>
        <v>0.0252</v>
      </c>
      <c r="S220" s="243">
        <v>0</v>
      </c>
      <c r="T220" s="244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45" t="s">
        <v>131</v>
      </c>
      <c r="AT220" s="245" t="s">
        <v>127</v>
      </c>
      <c r="AU220" s="245" t="s">
        <v>88</v>
      </c>
      <c r="AY220" s="14" t="s">
        <v>123</v>
      </c>
      <c r="BE220" s="246">
        <f>IF(N220="základní",J220,0)</f>
        <v>0</v>
      </c>
      <c r="BF220" s="246">
        <f>IF(N220="snížená",J220,0)</f>
        <v>0</v>
      </c>
      <c r="BG220" s="246">
        <f>IF(N220="zákl. přenesená",J220,0)</f>
        <v>0</v>
      </c>
      <c r="BH220" s="246">
        <f>IF(N220="sníž. přenesená",J220,0)</f>
        <v>0</v>
      </c>
      <c r="BI220" s="246">
        <f>IF(N220="nulová",J220,0)</f>
        <v>0</v>
      </c>
      <c r="BJ220" s="14" t="s">
        <v>86</v>
      </c>
      <c r="BK220" s="246">
        <f>ROUND(I220*H220,2)</f>
        <v>0</v>
      </c>
      <c r="BL220" s="14" t="s">
        <v>131</v>
      </c>
      <c r="BM220" s="245" t="s">
        <v>497</v>
      </c>
    </row>
    <row r="221" s="2" customFormat="1" ht="24" customHeight="1">
      <c r="A221" s="35"/>
      <c r="B221" s="36"/>
      <c r="C221" s="233" t="s">
        <v>498</v>
      </c>
      <c r="D221" s="233" t="s">
        <v>127</v>
      </c>
      <c r="E221" s="234" t="s">
        <v>499</v>
      </c>
      <c r="F221" s="235" t="s">
        <v>500</v>
      </c>
      <c r="G221" s="236" t="s">
        <v>151</v>
      </c>
      <c r="H221" s="237">
        <v>3</v>
      </c>
      <c r="I221" s="238"/>
      <c r="J221" s="239">
        <f>ROUND(I221*H221,2)</f>
        <v>0</v>
      </c>
      <c r="K221" s="240"/>
      <c r="L221" s="41"/>
      <c r="M221" s="241" t="s">
        <v>1</v>
      </c>
      <c r="N221" s="242" t="s">
        <v>43</v>
      </c>
      <c r="O221" s="88"/>
      <c r="P221" s="243">
        <f>O221*H221</f>
        <v>0</v>
      </c>
      <c r="Q221" s="243">
        <v>0.0077000000000000002</v>
      </c>
      <c r="R221" s="243">
        <f>Q221*H221</f>
        <v>0.023100000000000002</v>
      </c>
      <c r="S221" s="243">
        <v>0</v>
      </c>
      <c r="T221" s="244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45" t="s">
        <v>131</v>
      </c>
      <c r="AT221" s="245" t="s">
        <v>127</v>
      </c>
      <c r="AU221" s="245" t="s">
        <v>88</v>
      </c>
      <c r="AY221" s="14" t="s">
        <v>123</v>
      </c>
      <c r="BE221" s="246">
        <f>IF(N221="základní",J221,0)</f>
        <v>0</v>
      </c>
      <c r="BF221" s="246">
        <f>IF(N221="snížená",J221,0)</f>
        <v>0</v>
      </c>
      <c r="BG221" s="246">
        <f>IF(N221="zákl. přenesená",J221,0)</f>
        <v>0</v>
      </c>
      <c r="BH221" s="246">
        <f>IF(N221="sníž. přenesená",J221,0)</f>
        <v>0</v>
      </c>
      <c r="BI221" s="246">
        <f>IF(N221="nulová",J221,0)</f>
        <v>0</v>
      </c>
      <c r="BJ221" s="14" t="s">
        <v>86</v>
      </c>
      <c r="BK221" s="246">
        <f>ROUND(I221*H221,2)</f>
        <v>0</v>
      </c>
      <c r="BL221" s="14" t="s">
        <v>131</v>
      </c>
      <c r="BM221" s="245" t="s">
        <v>501</v>
      </c>
    </row>
    <row r="222" s="2" customFormat="1" ht="24" customHeight="1">
      <c r="A222" s="35"/>
      <c r="B222" s="36"/>
      <c r="C222" s="233" t="s">
        <v>502</v>
      </c>
      <c r="D222" s="233" t="s">
        <v>127</v>
      </c>
      <c r="E222" s="234" t="s">
        <v>503</v>
      </c>
      <c r="F222" s="235" t="s">
        <v>504</v>
      </c>
      <c r="G222" s="236" t="s">
        <v>151</v>
      </c>
      <c r="H222" s="237">
        <v>3</v>
      </c>
      <c r="I222" s="238"/>
      <c r="J222" s="239">
        <f>ROUND(I222*H222,2)</f>
        <v>0</v>
      </c>
      <c r="K222" s="240"/>
      <c r="L222" s="41"/>
      <c r="M222" s="241" t="s">
        <v>1</v>
      </c>
      <c r="N222" s="242" t="s">
        <v>43</v>
      </c>
      <c r="O222" s="88"/>
      <c r="P222" s="243">
        <f>O222*H222</f>
        <v>0</v>
      </c>
      <c r="Q222" s="243">
        <v>0.0124</v>
      </c>
      <c r="R222" s="243">
        <f>Q222*H222</f>
        <v>0.037199999999999997</v>
      </c>
      <c r="S222" s="243">
        <v>0</v>
      </c>
      <c r="T222" s="244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45" t="s">
        <v>131</v>
      </c>
      <c r="AT222" s="245" t="s">
        <v>127</v>
      </c>
      <c r="AU222" s="245" t="s">
        <v>88</v>
      </c>
      <c r="AY222" s="14" t="s">
        <v>123</v>
      </c>
      <c r="BE222" s="246">
        <f>IF(N222="základní",J222,0)</f>
        <v>0</v>
      </c>
      <c r="BF222" s="246">
        <f>IF(N222="snížená",J222,0)</f>
        <v>0</v>
      </c>
      <c r="BG222" s="246">
        <f>IF(N222="zákl. přenesená",J222,0)</f>
        <v>0</v>
      </c>
      <c r="BH222" s="246">
        <f>IF(N222="sníž. přenesená",J222,0)</f>
        <v>0</v>
      </c>
      <c r="BI222" s="246">
        <f>IF(N222="nulová",J222,0)</f>
        <v>0</v>
      </c>
      <c r="BJ222" s="14" t="s">
        <v>86</v>
      </c>
      <c r="BK222" s="246">
        <f>ROUND(I222*H222,2)</f>
        <v>0</v>
      </c>
      <c r="BL222" s="14" t="s">
        <v>131</v>
      </c>
      <c r="BM222" s="245" t="s">
        <v>505</v>
      </c>
    </row>
    <row r="223" s="2" customFormat="1" ht="24" customHeight="1">
      <c r="A223" s="35"/>
      <c r="B223" s="36"/>
      <c r="C223" s="233" t="s">
        <v>506</v>
      </c>
      <c r="D223" s="233" t="s">
        <v>127</v>
      </c>
      <c r="E223" s="234" t="s">
        <v>507</v>
      </c>
      <c r="F223" s="235" t="s">
        <v>508</v>
      </c>
      <c r="G223" s="236" t="s">
        <v>151</v>
      </c>
      <c r="H223" s="237">
        <v>2</v>
      </c>
      <c r="I223" s="238"/>
      <c r="J223" s="239">
        <f>ROUND(I223*H223,2)</f>
        <v>0</v>
      </c>
      <c r="K223" s="240"/>
      <c r="L223" s="41"/>
      <c r="M223" s="241" t="s">
        <v>1</v>
      </c>
      <c r="N223" s="242" t="s">
        <v>43</v>
      </c>
      <c r="O223" s="88"/>
      <c r="P223" s="243">
        <f>O223*H223</f>
        <v>0</v>
      </c>
      <c r="Q223" s="243">
        <v>0.014200000000000001</v>
      </c>
      <c r="R223" s="243">
        <f>Q223*H223</f>
        <v>0.028400000000000002</v>
      </c>
      <c r="S223" s="243">
        <v>0</v>
      </c>
      <c r="T223" s="244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45" t="s">
        <v>131</v>
      </c>
      <c r="AT223" s="245" t="s">
        <v>127</v>
      </c>
      <c r="AU223" s="245" t="s">
        <v>88</v>
      </c>
      <c r="AY223" s="14" t="s">
        <v>123</v>
      </c>
      <c r="BE223" s="246">
        <f>IF(N223="základní",J223,0)</f>
        <v>0</v>
      </c>
      <c r="BF223" s="246">
        <f>IF(N223="snížená",J223,0)</f>
        <v>0</v>
      </c>
      <c r="BG223" s="246">
        <f>IF(N223="zákl. přenesená",J223,0)</f>
        <v>0</v>
      </c>
      <c r="BH223" s="246">
        <f>IF(N223="sníž. přenesená",J223,0)</f>
        <v>0</v>
      </c>
      <c r="BI223" s="246">
        <f>IF(N223="nulová",J223,0)</f>
        <v>0</v>
      </c>
      <c r="BJ223" s="14" t="s">
        <v>86</v>
      </c>
      <c r="BK223" s="246">
        <f>ROUND(I223*H223,2)</f>
        <v>0</v>
      </c>
      <c r="BL223" s="14" t="s">
        <v>131</v>
      </c>
      <c r="BM223" s="245" t="s">
        <v>509</v>
      </c>
    </row>
    <row r="224" s="2" customFormat="1" ht="24" customHeight="1">
      <c r="A224" s="35"/>
      <c r="B224" s="36"/>
      <c r="C224" s="233" t="s">
        <v>510</v>
      </c>
      <c r="D224" s="233" t="s">
        <v>127</v>
      </c>
      <c r="E224" s="234" t="s">
        <v>511</v>
      </c>
      <c r="F224" s="235" t="s">
        <v>512</v>
      </c>
      <c r="G224" s="236" t="s">
        <v>151</v>
      </c>
      <c r="H224" s="237">
        <v>6</v>
      </c>
      <c r="I224" s="238"/>
      <c r="J224" s="239">
        <f>ROUND(I224*H224,2)</f>
        <v>0</v>
      </c>
      <c r="K224" s="240"/>
      <c r="L224" s="41"/>
      <c r="M224" s="241" t="s">
        <v>1</v>
      </c>
      <c r="N224" s="242" t="s">
        <v>43</v>
      </c>
      <c r="O224" s="88"/>
      <c r="P224" s="243">
        <f>O224*H224</f>
        <v>0</v>
      </c>
      <c r="Q224" s="243">
        <v>0.015699999999999999</v>
      </c>
      <c r="R224" s="243">
        <f>Q224*H224</f>
        <v>0.094199999999999992</v>
      </c>
      <c r="S224" s="243">
        <v>0</v>
      </c>
      <c r="T224" s="244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45" t="s">
        <v>131</v>
      </c>
      <c r="AT224" s="245" t="s">
        <v>127</v>
      </c>
      <c r="AU224" s="245" t="s">
        <v>88</v>
      </c>
      <c r="AY224" s="14" t="s">
        <v>123</v>
      </c>
      <c r="BE224" s="246">
        <f>IF(N224="základní",J224,0)</f>
        <v>0</v>
      </c>
      <c r="BF224" s="246">
        <f>IF(N224="snížená",J224,0)</f>
        <v>0</v>
      </c>
      <c r="BG224" s="246">
        <f>IF(N224="zákl. přenesená",J224,0)</f>
        <v>0</v>
      </c>
      <c r="BH224" s="246">
        <f>IF(N224="sníž. přenesená",J224,0)</f>
        <v>0</v>
      </c>
      <c r="BI224" s="246">
        <f>IF(N224="nulová",J224,0)</f>
        <v>0</v>
      </c>
      <c r="BJ224" s="14" t="s">
        <v>86</v>
      </c>
      <c r="BK224" s="246">
        <f>ROUND(I224*H224,2)</f>
        <v>0</v>
      </c>
      <c r="BL224" s="14" t="s">
        <v>131</v>
      </c>
      <c r="BM224" s="245" t="s">
        <v>513</v>
      </c>
    </row>
    <row r="225" s="2" customFormat="1" ht="24" customHeight="1">
      <c r="A225" s="35"/>
      <c r="B225" s="36"/>
      <c r="C225" s="233" t="s">
        <v>514</v>
      </c>
      <c r="D225" s="233" t="s">
        <v>127</v>
      </c>
      <c r="E225" s="234" t="s">
        <v>515</v>
      </c>
      <c r="F225" s="235" t="s">
        <v>516</v>
      </c>
      <c r="G225" s="236" t="s">
        <v>160</v>
      </c>
      <c r="H225" s="237">
        <v>1.2949999999999999</v>
      </c>
      <c r="I225" s="238"/>
      <c r="J225" s="239">
        <f>ROUND(I225*H225,2)</f>
        <v>0</v>
      </c>
      <c r="K225" s="240"/>
      <c r="L225" s="41"/>
      <c r="M225" s="241" t="s">
        <v>1</v>
      </c>
      <c r="N225" s="242" t="s">
        <v>43</v>
      </c>
      <c r="O225" s="88"/>
      <c r="P225" s="243">
        <f>O225*H225</f>
        <v>0</v>
      </c>
      <c r="Q225" s="243">
        <v>0</v>
      </c>
      <c r="R225" s="243">
        <f>Q225*H225</f>
        <v>0</v>
      </c>
      <c r="S225" s="243">
        <v>0</v>
      </c>
      <c r="T225" s="244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45" t="s">
        <v>131</v>
      </c>
      <c r="AT225" s="245" t="s">
        <v>127</v>
      </c>
      <c r="AU225" s="245" t="s">
        <v>88</v>
      </c>
      <c r="AY225" s="14" t="s">
        <v>123</v>
      </c>
      <c r="BE225" s="246">
        <f>IF(N225="základní",J225,0)</f>
        <v>0</v>
      </c>
      <c r="BF225" s="246">
        <f>IF(N225="snížená",J225,0)</f>
        <v>0</v>
      </c>
      <c r="BG225" s="246">
        <f>IF(N225="zákl. přenesená",J225,0)</f>
        <v>0</v>
      </c>
      <c r="BH225" s="246">
        <f>IF(N225="sníž. přenesená",J225,0)</f>
        <v>0</v>
      </c>
      <c r="BI225" s="246">
        <f>IF(N225="nulová",J225,0)</f>
        <v>0</v>
      </c>
      <c r="BJ225" s="14" t="s">
        <v>86</v>
      </c>
      <c r="BK225" s="246">
        <f>ROUND(I225*H225,2)</f>
        <v>0</v>
      </c>
      <c r="BL225" s="14" t="s">
        <v>131</v>
      </c>
      <c r="BM225" s="245" t="s">
        <v>517</v>
      </c>
    </row>
    <row r="226" s="2" customFormat="1" ht="24" customHeight="1">
      <c r="A226" s="35"/>
      <c r="B226" s="36"/>
      <c r="C226" s="233" t="s">
        <v>518</v>
      </c>
      <c r="D226" s="233" t="s">
        <v>127</v>
      </c>
      <c r="E226" s="234" t="s">
        <v>519</v>
      </c>
      <c r="F226" s="235" t="s">
        <v>520</v>
      </c>
      <c r="G226" s="236" t="s">
        <v>160</v>
      </c>
      <c r="H226" s="237">
        <v>1.2949999999999999</v>
      </c>
      <c r="I226" s="238"/>
      <c r="J226" s="239">
        <f>ROUND(I226*H226,2)</f>
        <v>0</v>
      </c>
      <c r="K226" s="240"/>
      <c r="L226" s="41"/>
      <c r="M226" s="241" t="s">
        <v>1</v>
      </c>
      <c r="N226" s="242" t="s">
        <v>43</v>
      </c>
      <c r="O226" s="88"/>
      <c r="P226" s="243">
        <f>O226*H226</f>
        <v>0</v>
      </c>
      <c r="Q226" s="243">
        <v>0</v>
      </c>
      <c r="R226" s="243">
        <f>Q226*H226</f>
        <v>0</v>
      </c>
      <c r="S226" s="243">
        <v>0</v>
      </c>
      <c r="T226" s="244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45" t="s">
        <v>131</v>
      </c>
      <c r="AT226" s="245" t="s">
        <v>127</v>
      </c>
      <c r="AU226" s="245" t="s">
        <v>88</v>
      </c>
      <c r="AY226" s="14" t="s">
        <v>123</v>
      </c>
      <c r="BE226" s="246">
        <f>IF(N226="základní",J226,0)</f>
        <v>0</v>
      </c>
      <c r="BF226" s="246">
        <f>IF(N226="snížená",J226,0)</f>
        <v>0</v>
      </c>
      <c r="BG226" s="246">
        <f>IF(N226="zákl. přenesená",J226,0)</f>
        <v>0</v>
      </c>
      <c r="BH226" s="246">
        <f>IF(N226="sníž. přenesená",J226,0)</f>
        <v>0</v>
      </c>
      <c r="BI226" s="246">
        <f>IF(N226="nulová",J226,0)</f>
        <v>0</v>
      </c>
      <c r="BJ226" s="14" t="s">
        <v>86</v>
      </c>
      <c r="BK226" s="246">
        <f>ROUND(I226*H226,2)</f>
        <v>0</v>
      </c>
      <c r="BL226" s="14" t="s">
        <v>131</v>
      </c>
      <c r="BM226" s="245" t="s">
        <v>521</v>
      </c>
    </row>
    <row r="227" s="12" customFormat="1" ht="22.8" customHeight="1">
      <c r="A227" s="12"/>
      <c r="B227" s="217"/>
      <c r="C227" s="218"/>
      <c r="D227" s="219" t="s">
        <v>77</v>
      </c>
      <c r="E227" s="231" t="s">
        <v>522</v>
      </c>
      <c r="F227" s="231" t="s">
        <v>523</v>
      </c>
      <c r="G227" s="218"/>
      <c r="H227" s="218"/>
      <c r="I227" s="221"/>
      <c r="J227" s="232">
        <f>BK227</f>
        <v>0</v>
      </c>
      <c r="K227" s="218"/>
      <c r="L227" s="223"/>
      <c r="M227" s="224"/>
      <c r="N227" s="225"/>
      <c r="O227" s="225"/>
      <c r="P227" s="226">
        <f>SUM(P228:P229)</f>
        <v>0</v>
      </c>
      <c r="Q227" s="225"/>
      <c r="R227" s="226">
        <f>SUM(R228:R229)</f>
        <v>0.00562</v>
      </c>
      <c r="S227" s="225"/>
      <c r="T227" s="227">
        <f>SUM(T228:T229)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28" t="s">
        <v>88</v>
      </c>
      <c r="AT227" s="229" t="s">
        <v>77</v>
      </c>
      <c r="AU227" s="229" t="s">
        <v>86</v>
      </c>
      <c r="AY227" s="228" t="s">
        <v>123</v>
      </c>
      <c r="BK227" s="230">
        <f>SUM(BK228:BK229)</f>
        <v>0</v>
      </c>
    </row>
    <row r="228" s="2" customFormat="1" ht="24" customHeight="1">
      <c r="A228" s="35"/>
      <c r="B228" s="36"/>
      <c r="C228" s="233" t="s">
        <v>524</v>
      </c>
      <c r="D228" s="233" t="s">
        <v>127</v>
      </c>
      <c r="E228" s="234" t="s">
        <v>525</v>
      </c>
      <c r="F228" s="235" t="s">
        <v>526</v>
      </c>
      <c r="G228" s="236" t="s">
        <v>137</v>
      </c>
      <c r="H228" s="237">
        <v>271</v>
      </c>
      <c r="I228" s="238"/>
      <c r="J228" s="239">
        <f>ROUND(I228*H228,2)</f>
        <v>0</v>
      </c>
      <c r="K228" s="240"/>
      <c r="L228" s="41"/>
      <c r="M228" s="241" t="s">
        <v>1</v>
      </c>
      <c r="N228" s="242" t="s">
        <v>43</v>
      </c>
      <c r="O228" s="88"/>
      <c r="P228" s="243">
        <f>O228*H228</f>
        <v>0</v>
      </c>
      <c r="Q228" s="243">
        <v>2.0000000000000002E-05</v>
      </c>
      <c r="R228" s="243">
        <f>Q228*H228</f>
        <v>0.0054200000000000003</v>
      </c>
      <c r="S228" s="243">
        <v>0</v>
      </c>
      <c r="T228" s="244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45" t="s">
        <v>131</v>
      </c>
      <c r="AT228" s="245" t="s">
        <v>127</v>
      </c>
      <c r="AU228" s="245" t="s">
        <v>88</v>
      </c>
      <c r="AY228" s="14" t="s">
        <v>123</v>
      </c>
      <c r="BE228" s="246">
        <f>IF(N228="základní",J228,0)</f>
        <v>0</v>
      </c>
      <c r="BF228" s="246">
        <f>IF(N228="snížená",J228,0)</f>
        <v>0</v>
      </c>
      <c r="BG228" s="246">
        <f>IF(N228="zákl. přenesená",J228,0)</f>
        <v>0</v>
      </c>
      <c r="BH228" s="246">
        <f>IF(N228="sníž. přenesená",J228,0)</f>
        <v>0</v>
      </c>
      <c r="BI228" s="246">
        <f>IF(N228="nulová",J228,0)</f>
        <v>0</v>
      </c>
      <c r="BJ228" s="14" t="s">
        <v>86</v>
      </c>
      <c r="BK228" s="246">
        <f>ROUND(I228*H228,2)</f>
        <v>0</v>
      </c>
      <c r="BL228" s="14" t="s">
        <v>131</v>
      </c>
      <c r="BM228" s="245" t="s">
        <v>527</v>
      </c>
    </row>
    <row r="229" s="2" customFormat="1" ht="24" customHeight="1">
      <c r="A229" s="35"/>
      <c r="B229" s="36"/>
      <c r="C229" s="233" t="s">
        <v>528</v>
      </c>
      <c r="D229" s="233" t="s">
        <v>127</v>
      </c>
      <c r="E229" s="234" t="s">
        <v>529</v>
      </c>
      <c r="F229" s="235" t="s">
        <v>530</v>
      </c>
      <c r="G229" s="236" t="s">
        <v>137</v>
      </c>
      <c r="H229" s="237">
        <v>5</v>
      </c>
      <c r="I229" s="238"/>
      <c r="J229" s="239">
        <f>ROUND(I229*H229,2)</f>
        <v>0</v>
      </c>
      <c r="K229" s="240"/>
      <c r="L229" s="41"/>
      <c r="M229" s="241" t="s">
        <v>1</v>
      </c>
      <c r="N229" s="242" t="s">
        <v>43</v>
      </c>
      <c r="O229" s="88"/>
      <c r="P229" s="243">
        <f>O229*H229</f>
        <v>0</v>
      </c>
      <c r="Q229" s="243">
        <v>4.0000000000000003E-05</v>
      </c>
      <c r="R229" s="243">
        <f>Q229*H229</f>
        <v>0.00020000000000000001</v>
      </c>
      <c r="S229" s="243">
        <v>0</v>
      </c>
      <c r="T229" s="244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45" t="s">
        <v>131</v>
      </c>
      <c r="AT229" s="245" t="s">
        <v>127</v>
      </c>
      <c r="AU229" s="245" t="s">
        <v>88</v>
      </c>
      <c r="AY229" s="14" t="s">
        <v>123</v>
      </c>
      <c r="BE229" s="246">
        <f>IF(N229="základní",J229,0)</f>
        <v>0</v>
      </c>
      <c r="BF229" s="246">
        <f>IF(N229="snížená",J229,0)</f>
        <v>0</v>
      </c>
      <c r="BG229" s="246">
        <f>IF(N229="zákl. přenesená",J229,0)</f>
        <v>0</v>
      </c>
      <c r="BH229" s="246">
        <f>IF(N229="sníž. přenesená",J229,0)</f>
        <v>0</v>
      </c>
      <c r="BI229" s="246">
        <f>IF(N229="nulová",J229,0)</f>
        <v>0</v>
      </c>
      <c r="BJ229" s="14" t="s">
        <v>86</v>
      </c>
      <c r="BK229" s="246">
        <f>ROUND(I229*H229,2)</f>
        <v>0</v>
      </c>
      <c r="BL229" s="14" t="s">
        <v>131</v>
      </c>
      <c r="BM229" s="245" t="s">
        <v>531</v>
      </c>
    </row>
    <row r="230" s="12" customFormat="1" ht="25.92" customHeight="1">
      <c r="A230" s="12"/>
      <c r="B230" s="217"/>
      <c r="C230" s="218"/>
      <c r="D230" s="219" t="s">
        <v>77</v>
      </c>
      <c r="E230" s="220" t="s">
        <v>532</v>
      </c>
      <c r="F230" s="220" t="s">
        <v>533</v>
      </c>
      <c r="G230" s="218"/>
      <c r="H230" s="218"/>
      <c r="I230" s="221"/>
      <c r="J230" s="222">
        <f>BK230</f>
        <v>0</v>
      </c>
      <c r="K230" s="218"/>
      <c r="L230" s="223"/>
      <c r="M230" s="224"/>
      <c r="N230" s="225"/>
      <c r="O230" s="225"/>
      <c r="P230" s="226">
        <f>SUM(P231:P233)</f>
        <v>0</v>
      </c>
      <c r="Q230" s="225"/>
      <c r="R230" s="226">
        <f>SUM(R231:R233)</f>
        <v>0</v>
      </c>
      <c r="S230" s="225"/>
      <c r="T230" s="227">
        <f>SUM(T231:T233)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28" t="s">
        <v>180</v>
      </c>
      <c r="AT230" s="229" t="s">
        <v>77</v>
      </c>
      <c r="AU230" s="229" t="s">
        <v>78</v>
      </c>
      <c r="AY230" s="228" t="s">
        <v>123</v>
      </c>
      <c r="BK230" s="230">
        <f>SUM(BK231:BK233)</f>
        <v>0</v>
      </c>
    </row>
    <row r="231" s="2" customFormat="1" ht="16.5" customHeight="1">
      <c r="A231" s="35"/>
      <c r="B231" s="36"/>
      <c r="C231" s="233" t="s">
        <v>534</v>
      </c>
      <c r="D231" s="233" t="s">
        <v>127</v>
      </c>
      <c r="E231" s="234" t="s">
        <v>535</v>
      </c>
      <c r="F231" s="235" t="s">
        <v>536</v>
      </c>
      <c r="G231" s="236" t="s">
        <v>537</v>
      </c>
      <c r="H231" s="237">
        <v>70</v>
      </c>
      <c r="I231" s="238"/>
      <c r="J231" s="239">
        <f>ROUND(I231*H231,2)</f>
        <v>0</v>
      </c>
      <c r="K231" s="240"/>
      <c r="L231" s="41"/>
      <c r="M231" s="241" t="s">
        <v>1</v>
      </c>
      <c r="N231" s="242" t="s">
        <v>43</v>
      </c>
      <c r="O231" s="88"/>
      <c r="P231" s="243">
        <f>O231*H231</f>
        <v>0</v>
      </c>
      <c r="Q231" s="243">
        <v>0</v>
      </c>
      <c r="R231" s="243">
        <f>Q231*H231</f>
        <v>0</v>
      </c>
      <c r="S231" s="243">
        <v>0</v>
      </c>
      <c r="T231" s="244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45" t="s">
        <v>538</v>
      </c>
      <c r="AT231" s="245" t="s">
        <v>127</v>
      </c>
      <c r="AU231" s="245" t="s">
        <v>86</v>
      </c>
      <c r="AY231" s="14" t="s">
        <v>123</v>
      </c>
      <c r="BE231" s="246">
        <f>IF(N231="základní",J231,0)</f>
        <v>0</v>
      </c>
      <c r="BF231" s="246">
        <f>IF(N231="snížená",J231,0)</f>
        <v>0</v>
      </c>
      <c r="BG231" s="246">
        <f>IF(N231="zákl. přenesená",J231,0)</f>
        <v>0</v>
      </c>
      <c r="BH231" s="246">
        <f>IF(N231="sníž. přenesená",J231,0)</f>
        <v>0</v>
      </c>
      <c r="BI231" s="246">
        <f>IF(N231="nulová",J231,0)</f>
        <v>0</v>
      </c>
      <c r="BJ231" s="14" t="s">
        <v>86</v>
      </c>
      <c r="BK231" s="246">
        <f>ROUND(I231*H231,2)</f>
        <v>0</v>
      </c>
      <c r="BL231" s="14" t="s">
        <v>538</v>
      </c>
      <c r="BM231" s="245" t="s">
        <v>539</v>
      </c>
    </row>
    <row r="232" s="2" customFormat="1" ht="24" customHeight="1">
      <c r="A232" s="35"/>
      <c r="B232" s="36"/>
      <c r="C232" s="233" t="s">
        <v>540</v>
      </c>
      <c r="D232" s="233" t="s">
        <v>127</v>
      </c>
      <c r="E232" s="234" t="s">
        <v>541</v>
      </c>
      <c r="F232" s="235" t="s">
        <v>542</v>
      </c>
      <c r="G232" s="236" t="s">
        <v>537</v>
      </c>
      <c r="H232" s="237">
        <v>20</v>
      </c>
      <c r="I232" s="238"/>
      <c r="J232" s="239">
        <f>ROUND(I232*H232,2)</f>
        <v>0</v>
      </c>
      <c r="K232" s="240"/>
      <c r="L232" s="41"/>
      <c r="M232" s="241" t="s">
        <v>1</v>
      </c>
      <c r="N232" s="242" t="s">
        <v>43</v>
      </c>
      <c r="O232" s="88"/>
      <c r="P232" s="243">
        <f>O232*H232</f>
        <v>0</v>
      </c>
      <c r="Q232" s="243">
        <v>0</v>
      </c>
      <c r="R232" s="243">
        <f>Q232*H232</f>
        <v>0</v>
      </c>
      <c r="S232" s="243">
        <v>0</v>
      </c>
      <c r="T232" s="244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45" t="s">
        <v>538</v>
      </c>
      <c r="AT232" s="245" t="s">
        <v>127</v>
      </c>
      <c r="AU232" s="245" t="s">
        <v>86</v>
      </c>
      <c r="AY232" s="14" t="s">
        <v>123</v>
      </c>
      <c r="BE232" s="246">
        <f>IF(N232="základní",J232,0)</f>
        <v>0</v>
      </c>
      <c r="BF232" s="246">
        <f>IF(N232="snížená",J232,0)</f>
        <v>0</v>
      </c>
      <c r="BG232" s="246">
        <f>IF(N232="zákl. přenesená",J232,0)</f>
        <v>0</v>
      </c>
      <c r="BH232" s="246">
        <f>IF(N232="sníž. přenesená",J232,0)</f>
        <v>0</v>
      </c>
      <c r="BI232" s="246">
        <f>IF(N232="nulová",J232,0)</f>
        <v>0</v>
      </c>
      <c r="BJ232" s="14" t="s">
        <v>86</v>
      </c>
      <c r="BK232" s="246">
        <f>ROUND(I232*H232,2)</f>
        <v>0</v>
      </c>
      <c r="BL232" s="14" t="s">
        <v>538</v>
      </c>
      <c r="BM232" s="245" t="s">
        <v>543</v>
      </c>
    </row>
    <row r="233" s="2" customFormat="1" ht="24" customHeight="1">
      <c r="A233" s="35"/>
      <c r="B233" s="36"/>
      <c r="C233" s="233" t="s">
        <v>544</v>
      </c>
      <c r="D233" s="233" t="s">
        <v>127</v>
      </c>
      <c r="E233" s="234" t="s">
        <v>545</v>
      </c>
      <c r="F233" s="235" t="s">
        <v>546</v>
      </c>
      <c r="G233" s="236" t="s">
        <v>537</v>
      </c>
      <c r="H233" s="237">
        <v>30</v>
      </c>
      <c r="I233" s="238"/>
      <c r="J233" s="239">
        <f>ROUND(I233*H233,2)</f>
        <v>0</v>
      </c>
      <c r="K233" s="240"/>
      <c r="L233" s="41"/>
      <c r="M233" s="258" t="s">
        <v>1</v>
      </c>
      <c r="N233" s="259" t="s">
        <v>43</v>
      </c>
      <c r="O233" s="260"/>
      <c r="P233" s="261">
        <f>O233*H233</f>
        <v>0</v>
      </c>
      <c r="Q233" s="261">
        <v>0</v>
      </c>
      <c r="R233" s="261">
        <f>Q233*H233</f>
        <v>0</v>
      </c>
      <c r="S233" s="261">
        <v>0</v>
      </c>
      <c r="T233" s="262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45" t="s">
        <v>538</v>
      </c>
      <c r="AT233" s="245" t="s">
        <v>127</v>
      </c>
      <c r="AU233" s="245" t="s">
        <v>86</v>
      </c>
      <c r="AY233" s="14" t="s">
        <v>123</v>
      </c>
      <c r="BE233" s="246">
        <f>IF(N233="základní",J233,0)</f>
        <v>0</v>
      </c>
      <c r="BF233" s="246">
        <f>IF(N233="snížená",J233,0)</f>
        <v>0</v>
      </c>
      <c r="BG233" s="246">
        <f>IF(N233="zákl. přenesená",J233,0)</f>
        <v>0</v>
      </c>
      <c r="BH233" s="246">
        <f>IF(N233="sníž. přenesená",J233,0)</f>
        <v>0</v>
      </c>
      <c r="BI233" s="246">
        <f>IF(N233="nulová",J233,0)</f>
        <v>0</v>
      </c>
      <c r="BJ233" s="14" t="s">
        <v>86</v>
      </c>
      <c r="BK233" s="246">
        <f>ROUND(I233*H233,2)</f>
        <v>0</v>
      </c>
      <c r="BL233" s="14" t="s">
        <v>538</v>
      </c>
      <c r="BM233" s="245" t="s">
        <v>547</v>
      </c>
    </row>
    <row r="234" s="2" customFormat="1" ht="6.96" customHeight="1">
      <c r="A234" s="35"/>
      <c r="B234" s="63"/>
      <c r="C234" s="64"/>
      <c r="D234" s="64"/>
      <c r="E234" s="64"/>
      <c r="F234" s="64"/>
      <c r="G234" s="64"/>
      <c r="H234" s="64"/>
      <c r="I234" s="180"/>
      <c r="J234" s="64"/>
      <c r="K234" s="64"/>
      <c r="L234" s="41"/>
      <c r="M234" s="35"/>
      <c r="O234" s="35"/>
      <c r="P234" s="35"/>
      <c r="Q234" s="35"/>
      <c r="R234" s="35"/>
      <c r="S234" s="35"/>
      <c r="T234" s="35"/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</row>
  </sheetData>
  <sheetProtection sheet="1" autoFilter="0" formatColumns="0" formatRows="0" objects="1" scenarios="1" spinCount="100000" saltValue="Z4Qtg4a2/ouxN9R5tOyF3XIx0X/wDN4U5bx6zbaHZc55cK1WPu0vzVuoJ6JiVjoOKY0kMrZHWSPUWO5As2UOUw==" hashValue="+J++FO8MSofJ0pTEKNIB+dtX8bJbvKfocUVfS6LRbIx1wFYk1TEep3/wtMGnuLrrPS/dzAcw6J8g6YUkvtAXSg==" algorithmName="SHA-512" password="CC3D"/>
  <autoFilter ref="C123:K233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style="1" customWidth="1"/>
    <col min="2" max="2" width="1.67" style="1" customWidth="1"/>
    <col min="3" max="3" width="4.17" style="1" customWidth="1"/>
    <col min="4" max="4" width="4.33" style="1" customWidth="1"/>
    <col min="5" max="5" width="17.17" style="1" customWidth="1"/>
    <col min="6" max="6" width="50.83" style="1" customWidth="1"/>
    <col min="7" max="7" width="7" style="1" customWidth="1"/>
    <col min="8" max="8" width="11.5" style="1" customWidth="1"/>
    <col min="9" max="9" width="20.17" style="133" customWidth="1"/>
    <col min="10" max="10" width="20.17" style="1" customWidth="1"/>
    <col min="11" max="11" width="20.17" style="1" hidden="1" customWidth="1"/>
    <col min="12" max="12" width="9.33" style="1" customWidth="1"/>
    <col min="13" max="13" width="10.83" style="1" hidden="1" customWidth="1"/>
    <col min="14" max="14" width="9.33" style="1" hidden="1"/>
    <col min="15" max="15" width="14.17" style="1" hidden="1" customWidth="1"/>
    <col min="16" max="16" width="14.17" style="1" hidden="1" customWidth="1"/>
    <col min="17" max="17" width="14.17" style="1" hidden="1" customWidth="1"/>
    <col min="18" max="18" width="14.17" style="1" hidden="1" customWidth="1"/>
    <col min="19" max="19" width="14.17" style="1" hidden="1" customWidth="1"/>
    <col min="20" max="20" width="14.17" style="1" hidden="1" customWidth="1"/>
    <col min="21" max="21" width="16.33" style="1" hidden="1" customWidth="1"/>
    <col min="22" max="22" width="12.33" style="1" customWidth="1"/>
    <col min="23" max="23" width="16.33" style="1" customWidth="1"/>
    <col min="24" max="24" width="12.33" style="1" customWidth="1"/>
    <col min="25" max="25" width="15" style="1" customWidth="1"/>
    <col min="26" max="26" width="11" style="1" customWidth="1"/>
    <col min="27" max="27" width="15" style="1" customWidth="1"/>
    <col min="28" max="28" width="16.33" style="1" customWidth="1"/>
    <col min="29" max="29" width="11" style="1" customWidth="1"/>
    <col min="30" max="30" width="15" style="1" customWidth="1"/>
    <col min="31" max="31" width="16.33" style="1" customWidth="1"/>
    <col min="44" max="44" width="9.33" style="1" hidden="1"/>
    <col min="45" max="45" width="9.33" style="1" hidden="1"/>
    <col min="46" max="46" width="9.33" style="1" hidden="1"/>
    <col min="47" max="47" width="9.33" style="1" hidden="1"/>
    <col min="48" max="48" width="9.33" style="1" hidden="1"/>
    <col min="49" max="49" width="9.33" style="1" hidden="1"/>
    <col min="50" max="50" width="9.33" style="1" hidden="1"/>
    <col min="51" max="51" width="9.33" style="1" hidden="1"/>
    <col min="52" max="52" width="9.33" style="1" hidden="1"/>
    <col min="53" max="53" width="9.33" style="1" hidden="1"/>
    <col min="54" max="54" width="9.33" style="1" hidden="1"/>
    <col min="55" max="55" width="9.33" style="1" hidden="1"/>
    <col min="56" max="56" width="9.33" style="1" hidden="1"/>
    <col min="57" max="57" width="9.33" style="1" hidden="1"/>
    <col min="58" max="58" width="9.33" style="1" hidden="1"/>
    <col min="59" max="59" width="9.33" style="1" hidden="1"/>
    <col min="60" max="60" width="9.33" style="1" hidden="1"/>
    <col min="61" max="61" width="9.33" style="1" hidden="1"/>
    <col min="62" max="62" width="9.33" style="1" hidden="1"/>
    <col min="63" max="63" width="9.33" style="1" hidden="1"/>
    <col min="64" max="64" width="9.33" style="1" hidden="1"/>
    <col min="65" max="65" width="9.33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91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7"/>
      <c r="AT3" s="14" t="s">
        <v>88</v>
      </c>
    </row>
    <row r="4" s="1" customFormat="1" ht="24.96" customHeight="1">
      <c r="B4" s="17"/>
      <c r="D4" s="137" t="s">
        <v>92</v>
      </c>
      <c r="I4" s="133"/>
      <c r="L4" s="17"/>
      <c r="M4" s="138" t="s">
        <v>10</v>
      </c>
      <c r="AT4" s="14" t="s">
        <v>4</v>
      </c>
    </row>
    <row r="5" s="1" customFormat="1" ht="6.96" customHeight="1">
      <c r="B5" s="17"/>
      <c r="I5" s="133"/>
      <c r="L5" s="17"/>
    </row>
    <row r="6" s="1" customFormat="1" ht="12" customHeight="1">
      <c r="B6" s="17"/>
      <c r="D6" s="139" t="s">
        <v>16</v>
      </c>
      <c r="I6" s="133"/>
      <c r="L6" s="17"/>
    </row>
    <row r="7" s="1" customFormat="1" ht="16.5" customHeight="1">
      <c r="B7" s="17"/>
      <c r="E7" s="140" t="str">
        <f>'Rekapitulace stavby'!K6</f>
        <v>OVOSTAVBA DOMOVA DŮCHODCŮ Borohrádek</v>
      </c>
      <c r="F7" s="139"/>
      <c r="G7" s="139"/>
      <c r="H7" s="139"/>
      <c r="I7" s="133"/>
      <c r="L7" s="17"/>
    </row>
    <row r="8" s="2" customFormat="1" ht="12" customHeight="1">
      <c r="A8" s="35"/>
      <c r="B8" s="41"/>
      <c r="C8" s="35"/>
      <c r="D8" s="139" t="s">
        <v>93</v>
      </c>
      <c r="E8" s="35"/>
      <c r="F8" s="35"/>
      <c r="G8" s="35"/>
      <c r="H8" s="35"/>
      <c r="I8" s="141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42" t="s">
        <v>548</v>
      </c>
      <c r="F9" s="35"/>
      <c r="G9" s="35"/>
      <c r="H9" s="35"/>
      <c r="I9" s="141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141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9" t="s">
        <v>18</v>
      </c>
      <c r="E11" s="35"/>
      <c r="F11" s="143" t="s">
        <v>1</v>
      </c>
      <c r="G11" s="35"/>
      <c r="H11" s="35"/>
      <c r="I11" s="144" t="s">
        <v>19</v>
      </c>
      <c r="J11" s="143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9" t="s">
        <v>20</v>
      </c>
      <c r="E12" s="35"/>
      <c r="F12" s="143" t="s">
        <v>21</v>
      </c>
      <c r="G12" s="35"/>
      <c r="H12" s="35"/>
      <c r="I12" s="144" t="s">
        <v>22</v>
      </c>
      <c r="J12" s="145" t="str">
        <f>'Rekapitulace stavby'!AN8</f>
        <v>31. 8. 2019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141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9" t="s">
        <v>24</v>
      </c>
      <c r="E14" s="35"/>
      <c r="F14" s="35"/>
      <c r="G14" s="35"/>
      <c r="H14" s="35"/>
      <c r="I14" s="144" t="s">
        <v>25</v>
      </c>
      <c r="J14" s="143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3" t="s">
        <v>26</v>
      </c>
      <c r="F15" s="35"/>
      <c r="G15" s="35"/>
      <c r="H15" s="35"/>
      <c r="I15" s="144" t="s">
        <v>27</v>
      </c>
      <c r="J15" s="143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141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9" t="s">
        <v>28</v>
      </c>
      <c r="E17" s="35"/>
      <c r="F17" s="35"/>
      <c r="G17" s="35"/>
      <c r="H17" s="35"/>
      <c r="I17" s="144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3"/>
      <c r="G18" s="143"/>
      <c r="H18" s="143"/>
      <c r="I18" s="144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141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9" t="s">
        <v>30</v>
      </c>
      <c r="E20" s="35"/>
      <c r="F20" s="35"/>
      <c r="G20" s="35"/>
      <c r="H20" s="35"/>
      <c r="I20" s="144" t="s">
        <v>25</v>
      </c>
      <c r="J20" s="143" t="s">
        <v>31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3" t="s">
        <v>32</v>
      </c>
      <c r="F21" s="35"/>
      <c r="G21" s="35"/>
      <c r="H21" s="35"/>
      <c r="I21" s="144" t="s">
        <v>27</v>
      </c>
      <c r="J21" s="143" t="s">
        <v>33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141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9" t="s">
        <v>35</v>
      </c>
      <c r="E23" s="35"/>
      <c r="F23" s="35"/>
      <c r="G23" s="35"/>
      <c r="H23" s="35"/>
      <c r="I23" s="144" t="s">
        <v>25</v>
      </c>
      <c r="J23" s="143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3" t="s">
        <v>36</v>
      </c>
      <c r="F24" s="35"/>
      <c r="G24" s="35"/>
      <c r="H24" s="35"/>
      <c r="I24" s="144" t="s">
        <v>27</v>
      </c>
      <c r="J24" s="143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141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9" t="s">
        <v>37</v>
      </c>
      <c r="E26" s="35"/>
      <c r="F26" s="35"/>
      <c r="G26" s="35"/>
      <c r="H26" s="35"/>
      <c r="I26" s="141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141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51"/>
      <c r="E29" s="151"/>
      <c r="F29" s="151"/>
      <c r="G29" s="151"/>
      <c r="H29" s="151"/>
      <c r="I29" s="152"/>
      <c r="J29" s="151"/>
      <c r="K29" s="151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53" t="s">
        <v>38</v>
      </c>
      <c r="E30" s="35"/>
      <c r="F30" s="35"/>
      <c r="G30" s="35"/>
      <c r="H30" s="35"/>
      <c r="I30" s="141"/>
      <c r="J30" s="154">
        <f>ROUND(J132,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51"/>
      <c r="E31" s="151"/>
      <c r="F31" s="151"/>
      <c r="G31" s="151"/>
      <c r="H31" s="151"/>
      <c r="I31" s="152"/>
      <c r="J31" s="151"/>
      <c r="K31" s="151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55" t="s">
        <v>40</v>
      </c>
      <c r="G32" s="35"/>
      <c r="H32" s="35"/>
      <c r="I32" s="156" t="s">
        <v>39</v>
      </c>
      <c r="J32" s="155" t="s">
        <v>41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7" t="s">
        <v>42</v>
      </c>
      <c r="E33" s="139" t="s">
        <v>43</v>
      </c>
      <c r="F33" s="158">
        <f>ROUND((SUM(BE132:BE232)),  2)</f>
        <v>0</v>
      </c>
      <c r="G33" s="35"/>
      <c r="H33" s="35"/>
      <c r="I33" s="159">
        <v>0.20999999999999999</v>
      </c>
      <c r="J33" s="158">
        <f>ROUND(((SUM(BE132:BE232))*I33),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9" t="s">
        <v>44</v>
      </c>
      <c r="F34" s="158">
        <f>ROUND((SUM(BF132:BF232)),  2)</f>
        <v>0</v>
      </c>
      <c r="G34" s="35"/>
      <c r="H34" s="35"/>
      <c r="I34" s="159">
        <v>0.14999999999999999</v>
      </c>
      <c r="J34" s="158">
        <f>ROUND(((SUM(BF132:BF232))*I34),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9" t="s">
        <v>45</v>
      </c>
      <c r="F35" s="158">
        <f>ROUND((SUM(BG132:BG232)),  2)</f>
        <v>0</v>
      </c>
      <c r="G35" s="35"/>
      <c r="H35" s="35"/>
      <c r="I35" s="159">
        <v>0.20999999999999999</v>
      </c>
      <c r="J35" s="158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9" t="s">
        <v>46</v>
      </c>
      <c r="F36" s="158">
        <f>ROUND((SUM(BH132:BH232)),  2)</f>
        <v>0</v>
      </c>
      <c r="G36" s="35"/>
      <c r="H36" s="35"/>
      <c r="I36" s="159">
        <v>0.14999999999999999</v>
      </c>
      <c r="J36" s="158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9" t="s">
        <v>47</v>
      </c>
      <c r="F37" s="158">
        <f>ROUND((SUM(BI132:BI232)),  2)</f>
        <v>0</v>
      </c>
      <c r="G37" s="35"/>
      <c r="H37" s="35"/>
      <c r="I37" s="159">
        <v>0</v>
      </c>
      <c r="J37" s="158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141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60"/>
      <c r="D39" s="161" t="s">
        <v>48</v>
      </c>
      <c r="E39" s="162"/>
      <c r="F39" s="162"/>
      <c r="G39" s="163" t="s">
        <v>49</v>
      </c>
      <c r="H39" s="164" t="s">
        <v>50</v>
      </c>
      <c r="I39" s="165"/>
      <c r="J39" s="166">
        <f>SUM(J30:J37)</f>
        <v>0</v>
      </c>
      <c r="K39" s="167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141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I41" s="133"/>
      <c r="L41" s="17"/>
    </row>
    <row r="42" s="1" customFormat="1" ht="14.4" customHeight="1">
      <c r="B42" s="17"/>
      <c r="I42" s="133"/>
      <c r="L42" s="17"/>
    </row>
    <row r="43" s="1" customFormat="1" ht="14.4" customHeight="1">
      <c r="B43" s="17"/>
      <c r="I43" s="133"/>
      <c r="L43" s="17"/>
    </row>
    <row r="44" s="1" customFormat="1" ht="14.4" customHeight="1">
      <c r="B44" s="17"/>
      <c r="I44" s="133"/>
      <c r="L44" s="17"/>
    </row>
    <row r="45" s="1" customFormat="1" ht="14.4" customHeight="1">
      <c r="B45" s="17"/>
      <c r="I45" s="133"/>
      <c r="L45" s="17"/>
    </row>
    <row r="46" s="1" customFormat="1" ht="14.4" customHeight="1">
      <c r="B46" s="17"/>
      <c r="I46" s="133"/>
      <c r="L46" s="17"/>
    </row>
    <row r="47" s="1" customFormat="1" ht="14.4" customHeight="1">
      <c r="B47" s="17"/>
      <c r="I47" s="133"/>
      <c r="L47" s="17"/>
    </row>
    <row r="48" s="1" customFormat="1" ht="14.4" customHeight="1">
      <c r="B48" s="17"/>
      <c r="I48" s="133"/>
      <c r="L48" s="17"/>
    </row>
    <row r="49" s="1" customFormat="1" ht="14.4" customHeight="1">
      <c r="B49" s="17"/>
      <c r="I49" s="133"/>
      <c r="L49" s="17"/>
    </row>
    <row r="50" s="2" customFormat="1" ht="14.4" customHeight="1">
      <c r="B50" s="60"/>
      <c r="D50" s="168" t="s">
        <v>51</v>
      </c>
      <c r="E50" s="169"/>
      <c r="F50" s="169"/>
      <c r="G50" s="168" t="s">
        <v>52</v>
      </c>
      <c r="H50" s="169"/>
      <c r="I50" s="170"/>
      <c r="J50" s="169"/>
      <c r="K50" s="169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71" t="s">
        <v>53</v>
      </c>
      <c r="E61" s="172"/>
      <c r="F61" s="173" t="s">
        <v>54</v>
      </c>
      <c r="G61" s="171" t="s">
        <v>53</v>
      </c>
      <c r="H61" s="172"/>
      <c r="I61" s="174"/>
      <c r="J61" s="175" t="s">
        <v>54</v>
      </c>
      <c r="K61" s="172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8" t="s">
        <v>55</v>
      </c>
      <c r="E65" s="176"/>
      <c r="F65" s="176"/>
      <c r="G65" s="168" t="s">
        <v>56</v>
      </c>
      <c r="H65" s="176"/>
      <c r="I65" s="177"/>
      <c r="J65" s="176"/>
      <c r="K65" s="17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71" t="s">
        <v>53</v>
      </c>
      <c r="E76" s="172"/>
      <c r="F76" s="173" t="s">
        <v>54</v>
      </c>
      <c r="G76" s="171" t="s">
        <v>53</v>
      </c>
      <c r="H76" s="172"/>
      <c r="I76" s="174"/>
      <c r="J76" s="175" t="s">
        <v>54</v>
      </c>
      <c r="K76" s="172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95</v>
      </c>
      <c r="D82" s="37"/>
      <c r="E82" s="37"/>
      <c r="F82" s="37"/>
      <c r="G82" s="37"/>
      <c r="H82" s="37"/>
      <c r="I82" s="141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141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141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84" t="str">
        <f>E7</f>
        <v>OVOSTAVBA DOMOVA DŮCHODCŮ Borohrádek</v>
      </c>
      <c r="F85" s="29"/>
      <c r="G85" s="29"/>
      <c r="H85" s="29"/>
      <c r="I85" s="141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93</v>
      </c>
      <c r="D86" s="37"/>
      <c r="E86" s="37"/>
      <c r="F86" s="37"/>
      <c r="G86" s="37"/>
      <c r="H86" s="37"/>
      <c r="I86" s="141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ddborohradek2 - přípojka tepla</v>
      </c>
      <c r="F87" s="37"/>
      <c r="G87" s="37"/>
      <c r="H87" s="37"/>
      <c r="I87" s="141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141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Borohrádek</v>
      </c>
      <c r="G89" s="37"/>
      <c r="H89" s="37"/>
      <c r="I89" s="144" t="s">
        <v>22</v>
      </c>
      <c r="J89" s="76" t="str">
        <f>IF(J12="","",J12)</f>
        <v>31. 8. 2019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141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27.9" customHeight="1">
      <c r="A91" s="35"/>
      <c r="B91" s="36"/>
      <c r="C91" s="29" t="s">
        <v>24</v>
      </c>
      <c r="D91" s="37"/>
      <c r="E91" s="37"/>
      <c r="F91" s="24" t="str">
        <f>E15</f>
        <v>KRÁLOVÉHRADECKÝKRAJ</v>
      </c>
      <c r="G91" s="37"/>
      <c r="H91" s="37"/>
      <c r="I91" s="144" t="s">
        <v>30</v>
      </c>
      <c r="J91" s="33" t="str">
        <f>E21</f>
        <v>Jiří Vik Tepelná technika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144" t="s">
        <v>35</v>
      </c>
      <c r="J92" s="33" t="str">
        <f>E24</f>
        <v>Jvik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141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85" t="s">
        <v>96</v>
      </c>
      <c r="D94" s="186"/>
      <c r="E94" s="186"/>
      <c r="F94" s="186"/>
      <c r="G94" s="186"/>
      <c r="H94" s="186"/>
      <c r="I94" s="187"/>
      <c r="J94" s="188" t="s">
        <v>97</v>
      </c>
      <c r="K94" s="186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141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89" t="s">
        <v>98</v>
      </c>
      <c r="D96" s="37"/>
      <c r="E96" s="37"/>
      <c r="F96" s="37"/>
      <c r="G96" s="37"/>
      <c r="H96" s="37"/>
      <c r="I96" s="141"/>
      <c r="J96" s="107">
        <f>J132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99</v>
      </c>
    </row>
    <row r="97" s="9" customFormat="1" ht="24.96" customHeight="1">
      <c r="A97" s="9"/>
      <c r="B97" s="190"/>
      <c r="C97" s="191"/>
      <c r="D97" s="192" t="s">
        <v>549</v>
      </c>
      <c r="E97" s="193"/>
      <c r="F97" s="193"/>
      <c r="G97" s="193"/>
      <c r="H97" s="193"/>
      <c r="I97" s="194"/>
      <c r="J97" s="195">
        <f>J133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550</v>
      </c>
      <c r="E98" s="200"/>
      <c r="F98" s="200"/>
      <c r="G98" s="200"/>
      <c r="H98" s="200"/>
      <c r="I98" s="201"/>
      <c r="J98" s="202">
        <f>J134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98"/>
      <c r="D99" s="199" t="s">
        <v>551</v>
      </c>
      <c r="E99" s="200"/>
      <c r="F99" s="200"/>
      <c r="G99" s="200"/>
      <c r="H99" s="200"/>
      <c r="I99" s="201"/>
      <c r="J99" s="202">
        <f>J155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7"/>
      <c r="C100" s="198"/>
      <c r="D100" s="199" t="s">
        <v>552</v>
      </c>
      <c r="E100" s="200"/>
      <c r="F100" s="200"/>
      <c r="G100" s="200"/>
      <c r="H100" s="200"/>
      <c r="I100" s="201"/>
      <c r="J100" s="202">
        <f>J162</f>
        <v>0</v>
      </c>
      <c r="K100" s="198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97"/>
      <c r="C101" s="198"/>
      <c r="D101" s="199" t="s">
        <v>553</v>
      </c>
      <c r="E101" s="200"/>
      <c r="F101" s="200"/>
      <c r="G101" s="200"/>
      <c r="H101" s="200"/>
      <c r="I101" s="201"/>
      <c r="J101" s="202">
        <f>J164</f>
        <v>0</v>
      </c>
      <c r="K101" s="198"/>
      <c r="L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7"/>
      <c r="C102" s="198"/>
      <c r="D102" s="199" t="s">
        <v>554</v>
      </c>
      <c r="E102" s="200"/>
      <c r="F102" s="200"/>
      <c r="G102" s="200"/>
      <c r="H102" s="200"/>
      <c r="I102" s="201"/>
      <c r="J102" s="202">
        <f>J167</f>
        <v>0</v>
      </c>
      <c r="K102" s="198"/>
      <c r="L102" s="20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7"/>
      <c r="C103" s="198"/>
      <c r="D103" s="199" t="s">
        <v>555</v>
      </c>
      <c r="E103" s="200"/>
      <c r="F103" s="200"/>
      <c r="G103" s="200"/>
      <c r="H103" s="200"/>
      <c r="I103" s="201"/>
      <c r="J103" s="202">
        <f>J172</f>
        <v>0</v>
      </c>
      <c r="K103" s="198"/>
      <c r="L103" s="20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90"/>
      <c r="C104" s="191"/>
      <c r="D104" s="192" t="s">
        <v>556</v>
      </c>
      <c r="E104" s="193"/>
      <c r="F104" s="193"/>
      <c r="G104" s="193"/>
      <c r="H104" s="193"/>
      <c r="I104" s="194"/>
      <c r="J104" s="195">
        <f>J176</f>
        <v>0</v>
      </c>
      <c r="K104" s="191"/>
      <c r="L104" s="196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90"/>
      <c r="C105" s="191"/>
      <c r="D105" s="192" t="s">
        <v>100</v>
      </c>
      <c r="E105" s="193"/>
      <c r="F105" s="193"/>
      <c r="G105" s="193"/>
      <c r="H105" s="193"/>
      <c r="I105" s="194"/>
      <c r="J105" s="195">
        <f>J183</f>
        <v>0</v>
      </c>
      <c r="K105" s="191"/>
      <c r="L105" s="196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97"/>
      <c r="C106" s="198"/>
      <c r="D106" s="199" t="s">
        <v>557</v>
      </c>
      <c r="E106" s="200"/>
      <c r="F106" s="200"/>
      <c r="G106" s="200"/>
      <c r="H106" s="200"/>
      <c r="I106" s="201"/>
      <c r="J106" s="202">
        <f>J184</f>
        <v>0</v>
      </c>
      <c r="K106" s="198"/>
      <c r="L106" s="20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7"/>
      <c r="C107" s="198"/>
      <c r="D107" s="199" t="s">
        <v>101</v>
      </c>
      <c r="E107" s="200"/>
      <c r="F107" s="200"/>
      <c r="G107" s="200"/>
      <c r="H107" s="200"/>
      <c r="I107" s="201"/>
      <c r="J107" s="202">
        <f>J189</f>
        <v>0</v>
      </c>
      <c r="K107" s="198"/>
      <c r="L107" s="20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7"/>
      <c r="C108" s="198"/>
      <c r="D108" s="199" t="s">
        <v>102</v>
      </c>
      <c r="E108" s="200"/>
      <c r="F108" s="200"/>
      <c r="G108" s="200"/>
      <c r="H108" s="200"/>
      <c r="I108" s="201"/>
      <c r="J108" s="202">
        <f>J197</f>
        <v>0</v>
      </c>
      <c r="K108" s="198"/>
      <c r="L108" s="20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7"/>
      <c r="C109" s="198"/>
      <c r="D109" s="199" t="s">
        <v>103</v>
      </c>
      <c r="E109" s="200"/>
      <c r="F109" s="200"/>
      <c r="G109" s="200"/>
      <c r="H109" s="200"/>
      <c r="I109" s="201"/>
      <c r="J109" s="202">
        <f>J203</f>
        <v>0</v>
      </c>
      <c r="K109" s="198"/>
      <c r="L109" s="20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97"/>
      <c r="C110" s="198"/>
      <c r="D110" s="199" t="s">
        <v>104</v>
      </c>
      <c r="E110" s="200"/>
      <c r="F110" s="200"/>
      <c r="G110" s="200"/>
      <c r="H110" s="200"/>
      <c r="I110" s="201"/>
      <c r="J110" s="202">
        <f>J212</f>
        <v>0</v>
      </c>
      <c r="K110" s="198"/>
      <c r="L110" s="203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97"/>
      <c r="C111" s="198"/>
      <c r="D111" s="199" t="s">
        <v>106</v>
      </c>
      <c r="E111" s="200"/>
      <c r="F111" s="200"/>
      <c r="G111" s="200"/>
      <c r="H111" s="200"/>
      <c r="I111" s="201"/>
      <c r="J111" s="202">
        <f>J227</f>
        <v>0</v>
      </c>
      <c r="K111" s="198"/>
      <c r="L111" s="20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9" customFormat="1" ht="24.96" customHeight="1">
      <c r="A112" s="9"/>
      <c r="B112" s="190"/>
      <c r="C112" s="191"/>
      <c r="D112" s="192" t="s">
        <v>107</v>
      </c>
      <c r="E112" s="193"/>
      <c r="F112" s="193"/>
      <c r="G112" s="193"/>
      <c r="H112" s="193"/>
      <c r="I112" s="194"/>
      <c r="J112" s="195">
        <f>J229</f>
        <v>0</v>
      </c>
      <c r="K112" s="191"/>
      <c r="L112" s="196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2" customFormat="1" ht="21.84" customHeight="1">
      <c r="A113" s="35"/>
      <c r="B113" s="36"/>
      <c r="C113" s="37"/>
      <c r="D113" s="37"/>
      <c r="E113" s="37"/>
      <c r="F113" s="37"/>
      <c r="G113" s="37"/>
      <c r="H113" s="37"/>
      <c r="I113" s="141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63"/>
      <c r="C114" s="64"/>
      <c r="D114" s="64"/>
      <c r="E114" s="64"/>
      <c r="F114" s="64"/>
      <c r="G114" s="64"/>
      <c r="H114" s="64"/>
      <c r="I114" s="180"/>
      <c r="J114" s="64"/>
      <c r="K114" s="64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8" s="2" customFormat="1" ht="6.96" customHeight="1">
      <c r="A118" s="35"/>
      <c r="B118" s="65"/>
      <c r="C118" s="66"/>
      <c r="D118" s="66"/>
      <c r="E118" s="66"/>
      <c r="F118" s="66"/>
      <c r="G118" s="66"/>
      <c r="H118" s="66"/>
      <c r="I118" s="183"/>
      <c r="J118" s="66"/>
      <c r="K118" s="66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24.96" customHeight="1">
      <c r="A119" s="35"/>
      <c r="B119" s="36"/>
      <c r="C119" s="20" t="s">
        <v>108</v>
      </c>
      <c r="D119" s="37"/>
      <c r="E119" s="37"/>
      <c r="F119" s="37"/>
      <c r="G119" s="37"/>
      <c r="H119" s="37"/>
      <c r="I119" s="141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141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2" customHeight="1">
      <c r="A121" s="35"/>
      <c r="B121" s="36"/>
      <c r="C121" s="29" t="s">
        <v>16</v>
      </c>
      <c r="D121" s="37"/>
      <c r="E121" s="37"/>
      <c r="F121" s="37"/>
      <c r="G121" s="37"/>
      <c r="H121" s="37"/>
      <c r="I121" s="141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6.5" customHeight="1">
      <c r="A122" s="35"/>
      <c r="B122" s="36"/>
      <c r="C122" s="37"/>
      <c r="D122" s="37"/>
      <c r="E122" s="184" t="str">
        <f>E7</f>
        <v>OVOSTAVBA DOMOVA DŮCHODCŮ Borohrádek</v>
      </c>
      <c r="F122" s="29"/>
      <c r="G122" s="29"/>
      <c r="H122" s="29"/>
      <c r="I122" s="141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2" customHeight="1">
      <c r="A123" s="35"/>
      <c r="B123" s="36"/>
      <c r="C123" s="29" t="s">
        <v>93</v>
      </c>
      <c r="D123" s="37"/>
      <c r="E123" s="37"/>
      <c r="F123" s="37"/>
      <c r="G123" s="37"/>
      <c r="H123" s="37"/>
      <c r="I123" s="141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16.5" customHeight="1">
      <c r="A124" s="35"/>
      <c r="B124" s="36"/>
      <c r="C124" s="37"/>
      <c r="D124" s="37"/>
      <c r="E124" s="73" t="str">
        <f>E9</f>
        <v>ddborohradek2 - přípojka tepla</v>
      </c>
      <c r="F124" s="37"/>
      <c r="G124" s="37"/>
      <c r="H124" s="37"/>
      <c r="I124" s="141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6.96" customHeight="1">
      <c r="A125" s="35"/>
      <c r="B125" s="36"/>
      <c r="C125" s="37"/>
      <c r="D125" s="37"/>
      <c r="E125" s="37"/>
      <c r="F125" s="37"/>
      <c r="G125" s="37"/>
      <c r="H125" s="37"/>
      <c r="I125" s="141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2" customHeight="1">
      <c r="A126" s="35"/>
      <c r="B126" s="36"/>
      <c r="C126" s="29" t="s">
        <v>20</v>
      </c>
      <c r="D126" s="37"/>
      <c r="E126" s="37"/>
      <c r="F126" s="24" t="str">
        <f>F12</f>
        <v>Borohrádek</v>
      </c>
      <c r="G126" s="37"/>
      <c r="H126" s="37"/>
      <c r="I126" s="144" t="s">
        <v>22</v>
      </c>
      <c r="J126" s="76" t="str">
        <f>IF(J12="","",J12)</f>
        <v>31. 8. 2019</v>
      </c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6.96" customHeight="1">
      <c r="A127" s="35"/>
      <c r="B127" s="36"/>
      <c r="C127" s="37"/>
      <c r="D127" s="37"/>
      <c r="E127" s="37"/>
      <c r="F127" s="37"/>
      <c r="G127" s="37"/>
      <c r="H127" s="37"/>
      <c r="I127" s="141"/>
      <c r="J127" s="37"/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27.9" customHeight="1">
      <c r="A128" s="35"/>
      <c r="B128" s="36"/>
      <c r="C128" s="29" t="s">
        <v>24</v>
      </c>
      <c r="D128" s="37"/>
      <c r="E128" s="37"/>
      <c r="F128" s="24" t="str">
        <f>E15</f>
        <v>KRÁLOVÉHRADECKÝKRAJ</v>
      </c>
      <c r="G128" s="37"/>
      <c r="H128" s="37"/>
      <c r="I128" s="144" t="s">
        <v>30</v>
      </c>
      <c r="J128" s="33" t="str">
        <f>E21</f>
        <v>Jiří Vik Tepelná technika</v>
      </c>
      <c r="K128" s="37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15.15" customHeight="1">
      <c r="A129" s="35"/>
      <c r="B129" s="36"/>
      <c r="C129" s="29" t="s">
        <v>28</v>
      </c>
      <c r="D129" s="37"/>
      <c r="E129" s="37"/>
      <c r="F129" s="24" t="str">
        <f>IF(E18="","",E18)</f>
        <v>Vyplň údaj</v>
      </c>
      <c r="G129" s="37"/>
      <c r="H129" s="37"/>
      <c r="I129" s="144" t="s">
        <v>35</v>
      </c>
      <c r="J129" s="33" t="str">
        <f>E24</f>
        <v>Jvik</v>
      </c>
      <c r="K129" s="37"/>
      <c r="L129" s="60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10.32" customHeight="1">
      <c r="A130" s="35"/>
      <c r="B130" s="36"/>
      <c r="C130" s="37"/>
      <c r="D130" s="37"/>
      <c r="E130" s="37"/>
      <c r="F130" s="37"/>
      <c r="G130" s="37"/>
      <c r="H130" s="37"/>
      <c r="I130" s="141"/>
      <c r="J130" s="37"/>
      <c r="K130" s="37"/>
      <c r="L130" s="60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11" customFormat="1" ht="29.28" customHeight="1">
      <c r="A131" s="204"/>
      <c r="B131" s="205"/>
      <c r="C131" s="206" t="s">
        <v>109</v>
      </c>
      <c r="D131" s="207" t="s">
        <v>63</v>
      </c>
      <c r="E131" s="207" t="s">
        <v>59</v>
      </c>
      <c r="F131" s="207" t="s">
        <v>60</v>
      </c>
      <c r="G131" s="207" t="s">
        <v>110</v>
      </c>
      <c r="H131" s="207" t="s">
        <v>111</v>
      </c>
      <c r="I131" s="208" t="s">
        <v>112</v>
      </c>
      <c r="J131" s="209" t="s">
        <v>97</v>
      </c>
      <c r="K131" s="210" t="s">
        <v>113</v>
      </c>
      <c r="L131" s="211"/>
      <c r="M131" s="97" t="s">
        <v>1</v>
      </c>
      <c r="N131" s="98" t="s">
        <v>42</v>
      </c>
      <c r="O131" s="98" t="s">
        <v>114</v>
      </c>
      <c r="P131" s="98" t="s">
        <v>115</v>
      </c>
      <c r="Q131" s="98" t="s">
        <v>116</v>
      </c>
      <c r="R131" s="98" t="s">
        <v>117</v>
      </c>
      <c r="S131" s="98" t="s">
        <v>118</v>
      </c>
      <c r="T131" s="99" t="s">
        <v>119</v>
      </c>
      <c r="U131" s="204"/>
      <c r="V131" s="204"/>
      <c r="W131" s="204"/>
      <c r="X131" s="204"/>
      <c r="Y131" s="204"/>
      <c r="Z131" s="204"/>
      <c r="AA131" s="204"/>
      <c r="AB131" s="204"/>
      <c r="AC131" s="204"/>
      <c r="AD131" s="204"/>
      <c r="AE131" s="204"/>
    </row>
    <row r="132" s="2" customFormat="1" ht="22.8" customHeight="1">
      <c r="A132" s="35"/>
      <c r="B132" s="36"/>
      <c r="C132" s="104" t="s">
        <v>120</v>
      </c>
      <c r="D132" s="37"/>
      <c r="E132" s="37"/>
      <c r="F132" s="37"/>
      <c r="G132" s="37"/>
      <c r="H132" s="37"/>
      <c r="I132" s="141"/>
      <c r="J132" s="212">
        <f>BK132</f>
        <v>0</v>
      </c>
      <c r="K132" s="37"/>
      <c r="L132" s="41"/>
      <c r="M132" s="100"/>
      <c r="N132" s="213"/>
      <c r="O132" s="101"/>
      <c r="P132" s="214">
        <f>P133+P176+P183+P229</f>
        <v>0</v>
      </c>
      <c r="Q132" s="101"/>
      <c r="R132" s="214">
        <f>R133+R176+R183+R229</f>
        <v>20.333453500000001</v>
      </c>
      <c r="S132" s="101"/>
      <c r="T132" s="215">
        <f>T133+T176+T183+T229</f>
        <v>12.794999999999998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77</v>
      </c>
      <c r="AU132" s="14" t="s">
        <v>99</v>
      </c>
      <c r="BK132" s="216">
        <f>BK133+BK176+BK183+BK229</f>
        <v>0</v>
      </c>
    </row>
    <row r="133" s="12" customFormat="1" ht="25.92" customHeight="1">
      <c r="A133" s="12"/>
      <c r="B133" s="217"/>
      <c r="C133" s="218"/>
      <c r="D133" s="219" t="s">
        <v>77</v>
      </c>
      <c r="E133" s="220" t="s">
        <v>558</v>
      </c>
      <c r="F133" s="220" t="s">
        <v>559</v>
      </c>
      <c r="G133" s="218"/>
      <c r="H133" s="218"/>
      <c r="I133" s="221"/>
      <c r="J133" s="222">
        <f>BK133</f>
        <v>0</v>
      </c>
      <c r="K133" s="218"/>
      <c r="L133" s="223"/>
      <c r="M133" s="224"/>
      <c r="N133" s="225"/>
      <c r="O133" s="225"/>
      <c r="P133" s="226">
        <f>P134+P155+P162+P164+P167+P172</f>
        <v>0</v>
      </c>
      <c r="Q133" s="225"/>
      <c r="R133" s="226">
        <f>R134+R155+R162+R164+R167+R172</f>
        <v>16.396819499999999</v>
      </c>
      <c r="S133" s="225"/>
      <c r="T133" s="227">
        <f>T134+T155+T162+T164+T167+T172</f>
        <v>12.794999999999998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28" t="s">
        <v>86</v>
      </c>
      <c r="AT133" s="229" t="s">
        <v>77</v>
      </c>
      <c r="AU133" s="229" t="s">
        <v>78</v>
      </c>
      <c r="AY133" s="228" t="s">
        <v>123</v>
      </c>
      <c r="BK133" s="230">
        <f>BK134+BK155+BK162+BK164+BK167+BK172</f>
        <v>0</v>
      </c>
    </row>
    <row r="134" s="12" customFormat="1" ht="22.8" customHeight="1">
      <c r="A134" s="12"/>
      <c r="B134" s="217"/>
      <c r="C134" s="218"/>
      <c r="D134" s="219" t="s">
        <v>77</v>
      </c>
      <c r="E134" s="231" t="s">
        <v>86</v>
      </c>
      <c r="F134" s="231" t="s">
        <v>560</v>
      </c>
      <c r="G134" s="218"/>
      <c r="H134" s="218"/>
      <c r="I134" s="221"/>
      <c r="J134" s="232">
        <f>BK134</f>
        <v>0</v>
      </c>
      <c r="K134" s="218"/>
      <c r="L134" s="223"/>
      <c r="M134" s="224"/>
      <c r="N134" s="225"/>
      <c r="O134" s="225"/>
      <c r="P134" s="226">
        <f>SUM(P135:P154)</f>
        <v>0</v>
      </c>
      <c r="Q134" s="225"/>
      <c r="R134" s="226">
        <f>SUM(R135:R154)</f>
        <v>14.12416</v>
      </c>
      <c r="S134" s="225"/>
      <c r="T134" s="227">
        <f>SUM(T135:T154)</f>
        <v>11.309999999999999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28" t="s">
        <v>86</v>
      </c>
      <c r="AT134" s="229" t="s">
        <v>77</v>
      </c>
      <c r="AU134" s="229" t="s">
        <v>86</v>
      </c>
      <c r="AY134" s="228" t="s">
        <v>123</v>
      </c>
      <c r="BK134" s="230">
        <f>SUM(BK135:BK154)</f>
        <v>0</v>
      </c>
    </row>
    <row r="135" s="2" customFormat="1" ht="24" customHeight="1">
      <c r="A135" s="35"/>
      <c r="B135" s="36"/>
      <c r="C135" s="233" t="s">
        <v>518</v>
      </c>
      <c r="D135" s="233" t="s">
        <v>127</v>
      </c>
      <c r="E135" s="234" t="s">
        <v>561</v>
      </c>
      <c r="F135" s="235" t="s">
        <v>562</v>
      </c>
      <c r="G135" s="236" t="s">
        <v>130</v>
      </c>
      <c r="H135" s="237">
        <v>15</v>
      </c>
      <c r="I135" s="238"/>
      <c r="J135" s="239">
        <f>ROUND(I135*H135,2)</f>
        <v>0</v>
      </c>
      <c r="K135" s="240"/>
      <c r="L135" s="41"/>
      <c r="M135" s="241" t="s">
        <v>1</v>
      </c>
      <c r="N135" s="242" t="s">
        <v>43</v>
      </c>
      <c r="O135" s="88"/>
      <c r="P135" s="243">
        <f>O135*H135</f>
        <v>0</v>
      </c>
      <c r="Q135" s="243">
        <v>0</v>
      </c>
      <c r="R135" s="243">
        <f>Q135*H135</f>
        <v>0</v>
      </c>
      <c r="S135" s="243">
        <v>0.28999999999999998</v>
      </c>
      <c r="T135" s="244">
        <f>S135*H135</f>
        <v>4.3499999999999996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45" t="s">
        <v>180</v>
      </c>
      <c r="AT135" s="245" t="s">
        <v>127</v>
      </c>
      <c r="AU135" s="245" t="s">
        <v>88</v>
      </c>
      <c r="AY135" s="14" t="s">
        <v>123</v>
      </c>
      <c r="BE135" s="246">
        <f>IF(N135="základní",J135,0)</f>
        <v>0</v>
      </c>
      <c r="BF135" s="246">
        <f>IF(N135="snížená",J135,0)</f>
        <v>0</v>
      </c>
      <c r="BG135" s="246">
        <f>IF(N135="zákl. přenesená",J135,0)</f>
        <v>0</v>
      </c>
      <c r="BH135" s="246">
        <f>IF(N135="sníž. přenesená",J135,0)</f>
        <v>0</v>
      </c>
      <c r="BI135" s="246">
        <f>IF(N135="nulová",J135,0)</f>
        <v>0</v>
      </c>
      <c r="BJ135" s="14" t="s">
        <v>86</v>
      </c>
      <c r="BK135" s="246">
        <f>ROUND(I135*H135,2)</f>
        <v>0</v>
      </c>
      <c r="BL135" s="14" t="s">
        <v>180</v>
      </c>
      <c r="BM135" s="245" t="s">
        <v>563</v>
      </c>
    </row>
    <row r="136" s="2" customFormat="1" ht="16.5" customHeight="1">
      <c r="A136" s="35"/>
      <c r="B136" s="36"/>
      <c r="C136" s="233" t="s">
        <v>524</v>
      </c>
      <c r="D136" s="233" t="s">
        <v>127</v>
      </c>
      <c r="E136" s="234" t="s">
        <v>564</v>
      </c>
      <c r="F136" s="235" t="s">
        <v>565</v>
      </c>
      <c r="G136" s="236" t="s">
        <v>130</v>
      </c>
      <c r="H136" s="237">
        <v>15</v>
      </c>
      <c r="I136" s="238"/>
      <c r="J136" s="239">
        <f>ROUND(I136*H136,2)</f>
        <v>0</v>
      </c>
      <c r="K136" s="240"/>
      <c r="L136" s="41"/>
      <c r="M136" s="241" t="s">
        <v>1</v>
      </c>
      <c r="N136" s="242" t="s">
        <v>43</v>
      </c>
      <c r="O136" s="88"/>
      <c r="P136" s="243">
        <f>O136*H136</f>
        <v>0</v>
      </c>
      <c r="Q136" s="243">
        <v>0</v>
      </c>
      <c r="R136" s="243">
        <f>Q136*H136</f>
        <v>0</v>
      </c>
      <c r="S136" s="243">
        <v>0.098000000000000004</v>
      </c>
      <c r="T136" s="244">
        <f>S136*H136</f>
        <v>1.47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45" t="s">
        <v>180</v>
      </c>
      <c r="AT136" s="245" t="s">
        <v>127</v>
      </c>
      <c r="AU136" s="245" t="s">
        <v>88</v>
      </c>
      <c r="AY136" s="14" t="s">
        <v>123</v>
      </c>
      <c r="BE136" s="246">
        <f>IF(N136="základní",J136,0)</f>
        <v>0</v>
      </c>
      <c r="BF136" s="246">
        <f>IF(N136="snížená",J136,0)</f>
        <v>0</v>
      </c>
      <c r="BG136" s="246">
        <f>IF(N136="zákl. přenesená",J136,0)</f>
        <v>0</v>
      </c>
      <c r="BH136" s="246">
        <f>IF(N136="sníž. přenesená",J136,0)</f>
        <v>0</v>
      </c>
      <c r="BI136" s="246">
        <f>IF(N136="nulová",J136,0)</f>
        <v>0</v>
      </c>
      <c r="BJ136" s="14" t="s">
        <v>86</v>
      </c>
      <c r="BK136" s="246">
        <f>ROUND(I136*H136,2)</f>
        <v>0</v>
      </c>
      <c r="BL136" s="14" t="s">
        <v>180</v>
      </c>
      <c r="BM136" s="245" t="s">
        <v>566</v>
      </c>
    </row>
    <row r="137" s="2" customFormat="1" ht="24" customHeight="1">
      <c r="A137" s="35"/>
      <c r="B137" s="36"/>
      <c r="C137" s="233" t="s">
        <v>528</v>
      </c>
      <c r="D137" s="233" t="s">
        <v>127</v>
      </c>
      <c r="E137" s="234" t="s">
        <v>567</v>
      </c>
      <c r="F137" s="235" t="s">
        <v>568</v>
      </c>
      <c r="G137" s="236" t="s">
        <v>130</v>
      </c>
      <c r="H137" s="237">
        <v>15</v>
      </c>
      <c r="I137" s="238"/>
      <c r="J137" s="239">
        <f>ROUND(I137*H137,2)</f>
        <v>0</v>
      </c>
      <c r="K137" s="240"/>
      <c r="L137" s="41"/>
      <c r="M137" s="241" t="s">
        <v>1</v>
      </c>
      <c r="N137" s="242" t="s">
        <v>43</v>
      </c>
      <c r="O137" s="88"/>
      <c r="P137" s="243">
        <f>O137*H137</f>
        <v>0</v>
      </c>
      <c r="Q137" s="243">
        <v>0</v>
      </c>
      <c r="R137" s="243">
        <f>Q137*H137</f>
        <v>0</v>
      </c>
      <c r="S137" s="243">
        <v>0.17999999999999999</v>
      </c>
      <c r="T137" s="244">
        <f>S137*H137</f>
        <v>2.6999999999999997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45" t="s">
        <v>180</v>
      </c>
      <c r="AT137" s="245" t="s">
        <v>127</v>
      </c>
      <c r="AU137" s="245" t="s">
        <v>88</v>
      </c>
      <c r="AY137" s="14" t="s">
        <v>123</v>
      </c>
      <c r="BE137" s="246">
        <f>IF(N137="základní",J137,0)</f>
        <v>0</v>
      </c>
      <c r="BF137" s="246">
        <f>IF(N137="snížená",J137,0)</f>
        <v>0</v>
      </c>
      <c r="BG137" s="246">
        <f>IF(N137="zákl. přenesená",J137,0)</f>
        <v>0</v>
      </c>
      <c r="BH137" s="246">
        <f>IF(N137="sníž. přenesená",J137,0)</f>
        <v>0</v>
      </c>
      <c r="BI137" s="246">
        <f>IF(N137="nulová",J137,0)</f>
        <v>0</v>
      </c>
      <c r="BJ137" s="14" t="s">
        <v>86</v>
      </c>
      <c r="BK137" s="246">
        <f>ROUND(I137*H137,2)</f>
        <v>0</v>
      </c>
      <c r="BL137" s="14" t="s">
        <v>180</v>
      </c>
      <c r="BM137" s="245" t="s">
        <v>569</v>
      </c>
    </row>
    <row r="138" s="2" customFormat="1" ht="24" customHeight="1">
      <c r="A138" s="35"/>
      <c r="B138" s="36"/>
      <c r="C138" s="233" t="s">
        <v>534</v>
      </c>
      <c r="D138" s="233" t="s">
        <v>127</v>
      </c>
      <c r="E138" s="234" t="s">
        <v>570</v>
      </c>
      <c r="F138" s="235" t="s">
        <v>571</v>
      </c>
      <c r="G138" s="236" t="s">
        <v>130</v>
      </c>
      <c r="H138" s="237">
        <v>15</v>
      </c>
      <c r="I138" s="238"/>
      <c r="J138" s="239">
        <f>ROUND(I138*H138,2)</f>
        <v>0</v>
      </c>
      <c r="K138" s="240"/>
      <c r="L138" s="41"/>
      <c r="M138" s="241" t="s">
        <v>1</v>
      </c>
      <c r="N138" s="242" t="s">
        <v>43</v>
      </c>
      <c r="O138" s="88"/>
      <c r="P138" s="243">
        <f>O138*H138</f>
        <v>0</v>
      </c>
      <c r="Q138" s="243">
        <v>4.0000000000000003E-05</v>
      </c>
      <c r="R138" s="243">
        <f>Q138*H138</f>
        <v>0.00060000000000000006</v>
      </c>
      <c r="S138" s="243">
        <v>0.128</v>
      </c>
      <c r="T138" s="244">
        <f>S138*H138</f>
        <v>1.9199999999999999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45" t="s">
        <v>180</v>
      </c>
      <c r="AT138" s="245" t="s">
        <v>127</v>
      </c>
      <c r="AU138" s="245" t="s">
        <v>88</v>
      </c>
      <c r="AY138" s="14" t="s">
        <v>123</v>
      </c>
      <c r="BE138" s="246">
        <f>IF(N138="základní",J138,0)</f>
        <v>0</v>
      </c>
      <c r="BF138" s="246">
        <f>IF(N138="snížená",J138,0)</f>
        <v>0</v>
      </c>
      <c r="BG138" s="246">
        <f>IF(N138="zákl. přenesená",J138,0)</f>
        <v>0</v>
      </c>
      <c r="BH138" s="246">
        <f>IF(N138="sníž. přenesená",J138,0)</f>
        <v>0</v>
      </c>
      <c r="BI138" s="246">
        <f>IF(N138="nulová",J138,0)</f>
        <v>0</v>
      </c>
      <c r="BJ138" s="14" t="s">
        <v>86</v>
      </c>
      <c r="BK138" s="246">
        <f>ROUND(I138*H138,2)</f>
        <v>0</v>
      </c>
      <c r="BL138" s="14" t="s">
        <v>180</v>
      </c>
      <c r="BM138" s="245" t="s">
        <v>572</v>
      </c>
    </row>
    <row r="139" s="2" customFormat="1" ht="16.5" customHeight="1">
      <c r="A139" s="35"/>
      <c r="B139" s="36"/>
      <c r="C139" s="233" t="s">
        <v>540</v>
      </c>
      <c r="D139" s="233" t="s">
        <v>127</v>
      </c>
      <c r="E139" s="234" t="s">
        <v>573</v>
      </c>
      <c r="F139" s="235" t="s">
        <v>574</v>
      </c>
      <c r="G139" s="236" t="s">
        <v>137</v>
      </c>
      <c r="H139" s="237">
        <v>3</v>
      </c>
      <c r="I139" s="238"/>
      <c r="J139" s="239">
        <f>ROUND(I139*H139,2)</f>
        <v>0</v>
      </c>
      <c r="K139" s="240"/>
      <c r="L139" s="41"/>
      <c r="M139" s="241" t="s">
        <v>1</v>
      </c>
      <c r="N139" s="242" t="s">
        <v>43</v>
      </c>
      <c r="O139" s="88"/>
      <c r="P139" s="243">
        <f>O139*H139</f>
        <v>0</v>
      </c>
      <c r="Q139" s="243">
        <v>0</v>
      </c>
      <c r="R139" s="243">
        <f>Q139*H139</f>
        <v>0</v>
      </c>
      <c r="S139" s="243">
        <v>0.28999999999999998</v>
      </c>
      <c r="T139" s="244">
        <f>S139*H139</f>
        <v>0.86999999999999988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45" t="s">
        <v>180</v>
      </c>
      <c r="AT139" s="245" t="s">
        <v>127</v>
      </c>
      <c r="AU139" s="245" t="s">
        <v>88</v>
      </c>
      <c r="AY139" s="14" t="s">
        <v>123</v>
      </c>
      <c r="BE139" s="246">
        <f>IF(N139="základní",J139,0)</f>
        <v>0</v>
      </c>
      <c r="BF139" s="246">
        <f>IF(N139="snížená",J139,0)</f>
        <v>0</v>
      </c>
      <c r="BG139" s="246">
        <f>IF(N139="zákl. přenesená",J139,0)</f>
        <v>0</v>
      </c>
      <c r="BH139" s="246">
        <f>IF(N139="sníž. přenesená",J139,0)</f>
        <v>0</v>
      </c>
      <c r="BI139" s="246">
        <f>IF(N139="nulová",J139,0)</f>
        <v>0</v>
      </c>
      <c r="BJ139" s="14" t="s">
        <v>86</v>
      </c>
      <c r="BK139" s="246">
        <f>ROUND(I139*H139,2)</f>
        <v>0</v>
      </c>
      <c r="BL139" s="14" t="s">
        <v>180</v>
      </c>
      <c r="BM139" s="245" t="s">
        <v>575</v>
      </c>
    </row>
    <row r="140" s="2" customFormat="1" ht="24" customHeight="1">
      <c r="A140" s="35"/>
      <c r="B140" s="36"/>
      <c r="C140" s="233" t="s">
        <v>576</v>
      </c>
      <c r="D140" s="233" t="s">
        <v>127</v>
      </c>
      <c r="E140" s="234" t="s">
        <v>577</v>
      </c>
      <c r="F140" s="235" t="s">
        <v>578</v>
      </c>
      <c r="G140" s="236" t="s">
        <v>537</v>
      </c>
      <c r="H140" s="237">
        <v>30</v>
      </c>
      <c r="I140" s="238"/>
      <c r="J140" s="239">
        <f>ROUND(I140*H140,2)</f>
        <v>0</v>
      </c>
      <c r="K140" s="240"/>
      <c r="L140" s="41"/>
      <c r="M140" s="241" t="s">
        <v>1</v>
      </c>
      <c r="N140" s="242" t="s">
        <v>43</v>
      </c>
      <c r="O140" s="88"/>
      <c r="P140" s="243">
        <f>O140*H140</f>
        <v>0</v>
      </c>
      <c r="Q140" s="243">
        <v>0</v>
      </c>
      <c r="R140" s="243">
        <f>Q140*H140</f>
        <v>0</v>
      </c>
      <c r="S140" s="243">
        <v>0</v>
      </c>
      <c r="T140" s="244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45" t="s">
        <v>180</v>
      </c>
      <c r="AT140" s="245" t="s">
        <v>127</v>
      </c>
      <c r="AU140" s="245" t="s">
        <v>88</v>
      </c>
      <c r="AY140" s="14" t="s">
        <v>123</v>
      </c>
      <c r="BE140" s="246">
        <f>IF(N140="základní",J140,0)</f>
        <v>0</v>
      </c>
      <c r="BF140" s="246">
        <f>IF(N140="snížená",J140,0)</f>
        <v>0</v>
      </c>
      <c r="BG140" s="246">
        <f>IF(N140="zákl. přenesená",J140,0)</f>
        <v>0</v>
      </c>
      <c r="BH140" s="246">
        <f>IF(N140="sníž. přenesená",J140,0)</f>
        <v>0</v>
      </c>
      <c r="BI140" s="246">
        <f>IF(N140="nulová",J140,0)</f>
        <v>0</v>
      </c>
      <c r="BJ140" s="14" t="s">
        <v>86</v>
      </c>
      <c r="BK140" s="246">
        <f>ROUND(I140*H140,2)</f>
        <v>0</v>
      </c>
      <c r="BL140" s="14" t="s">
        <v>180</v>
      </c>
      <c r="BM140" s="245" t="s">
        <v>579</v>
      </c>
    </row>
    <row r="141" s="2" customFormat="1" ht="24" customHeight="1">
      <c r="A141" s="35"/>
      <c r="B141" s="36"/>
      <c r="C141" s="233" t="s">
        <v>544</v>
      </c>
      <c r="D141" s="233" t="s">
        <v>127</v>
      </c>
      <c r="E141" s="234" t="s">
        <v>580</v>
      </c>
      <c r="F141" s="235" t="s">
        <v>581</v>
      </c>
      <c r="G141" s="236" t="s">
        <v>130</v>
      </c>
      <c r="H141" s="237">
        <v>9</v>
      </c>
      <c r="I141" s="238"/>
      <c r="J141" s="239">
        <f>ROUND(I141*H141,2)</f>
        <v>0</v>
      </c>
      <c r="K141" s="240"/>
      <c r="L141" s="41"/>
      <c r="M141" s="241" t="s">
        <v>1</v>
      </c>
      <c r="N141" s="242" t="s">
        <v>43</v>
      </c>
      <c r="O141" s="88"/>
      <c r="P141" s="243">
        <f>O141*H141</f>
        <v>0</v>
      </c>
      <c r="Q141" s="243">
        <v>0.00064000000000000005</v>
      </c>
      <c r="R141" s="243">
        <f>Q141*H141</f>
        <v>0.0057600000000000004</v>
      </c>
      <c r="S141" s="243">
        <v>0</v>
      </c>
      <c r="T141" s="244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45" t="s">
        <v>180</v>
      </c>
      <c r="AT141" s="245" t="s">
        <v>127</v>
      </c>
      <c r="AU141" s="245" t="s">
        <v>88</v>
      </c>
      <c r="AY141" s="14" t="s">
        <v>123</v>
      </c>
      <c r="BE141" s="246">
        <f>IF(N141="základní",J141,0)</f>
        <v>0</v>
      </c>
      <c r="BF141" s="246">
        <f>IF(N141="snížená",J141,0)</f>
        <v>0</v>
      </c>
      <c r="BG141" s="246">
        <f>IF(N141="zákl. přenesená",J141,0)</f>
        <v>0</v>
      </c>
      <c r="BH141" s="246">
        <f>IF(N141="sníž. přenesená",J141,0)</f>
        <v>0</v>
      </c>
      <c r="BI141" s="246">
        <f>IF(N141="nulová",J141,0)</f>
        <v>0</v>
      </c>
      <c r="BJ141" s="14" t="s">
        <v>86</v>
      </c>
      <c r="BK141" s="246">
        <f>ROUND(I141*H141,2)</f>
        <v>0</v>
      </c>
      <c r="BL141" s="14" t="s">
        <v>180</v>
      </c>
      <c r="BM141" s="245" t="s">
        <v>582</v>
      </c>
    </row>
    <row r="142" s="2" customFormat="1" ht="24" customHeight="1">
      <c r="A142" s="35"/>
      <c r="B142" s="36"/>
      <c r="C142" s="233" t="s">
        <v>298</v>
      </c>
      <c r="D142" s="233" t="s">
        <v>127</v>
      </c>
      <c r="E142" s="234" t="s">
        <v>583</v>
      </c>
      <c r="F142" s="235" t="s">
        <v>584</v>
      </c>
      <c r="G142" s="236" t="s">
        <v>130</v>
      </c>
      <c r="H142" s="237">
        <v>9</v>
      </c>
      <c r="I142" s="238"/>
      <c r="J142" s="239">
        <f>ROUND(I142*H142,2)</f>
        <v>0</v>
      </c>
      <c r="K142" s="240"/>
      <c r="L142" s="41"/>
      <c r="M142" s="241" t="s">
        <v>1</v>
      </c>
      <c r="N142" s="242" t="s">
        <v>43</v>
      </c>
      <c r="O142" s="88"/>
      <c r="P142" s="243">
        <f>O142*H142</f>
        <v>0</v>
      </c>
      <c r="Q142" s="243">
        <v>0</v>
      </c>
      <c r="R142" s="243">
        <f>Q142*H142</f>
        <v>0</v>
      </c>
      <c r="S142" s="243">
        <v>0</v>
      </c>
      <c r="T142" s="244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45" t="s">
        <v>180</v>
      </c>
      <c r="AT142" s="245" t="s">
        <v>127</v>
      </c>
      <c r="AU142" s="245" t="s">
        <v>88</v>
      </c>
      <c r="AY142" s="14" t="s">
        <v>123</v>
      </c>
      <c r="BE142" s="246">
        <f>IF(N142="základní",J142,0)</f>
        <v>0</v>
      </c>
      <c r="BF142" s="246">
        <f>IF(N142="snížená",J142,0)</f>
        <v>0</v>
      </c>
      <c r="BG142" s="246">
        <f>IF(N142="zákl. přenesená",J142,0)</f>
        <v>0</v>
      </c>
      <c r="BH142" s="246">
        <f>IF(N142="sníž. přenesená",J142,0)</f>
        <v>0</v>
      </c>
      <c r="BI142" s="246">
        <f>IF(N142="nulová",J142,0)</f>
        <v>0</v>
      </c>
      <c r="BJ142" s="14" t="s">
        <v>86</v>
      </c>
      <c r="BK142" s="246">
        <f>ROUND(I142*H142,2)</f>
        <v>0</v>
      </c>
      <c r="BL142" s="14" t="s">
        <v>180</v>
      </c>
      <c r="BM142" s="245" t="s">
        <v>585</v>
      </c>
    </row>
    <row r="143" s="2" customFormat="1" ht="24" customHeight="1">
      <c r="A143" s="35"/>
      <c r="B143" s="36"/>
      <c r="C143" s="233" t="s">
        <v>302</v>
      </c>
      <c r="D143" s="233" t="s">
        <v>127</v>
      </c>
      <c r="E143" s="234" t="s">
        <v>586</v>
      </c>
      <c r="F143" s="235" t="s">
        <v>587</v>
      </c>
      <c r="G143" s="236" t="s">
        <v>137</v>
      </c>
      <c r="H143" s="237">
        <v>30</v>
      </c>
      <c r="I143" s="238"/>
      <c r="J143" s="239">
        <f>ROUND(I143*H143,2)</f>
        <v>0</v>
      </c>
      <c r="K143" s="240"/>
      <c r="L143" s="41"/>
      <c r="M143" s="241" t="s">
        <v>1</v>
      </c>
      <c r="N143" s="242" t="s">
        <v>43</v>
      </c>
      <c r="O143" s="88"/>
      <c r="P143" s="243">
        <f>O143*H143</f>
        <v>0</v>
      </c>
      <c r="Q143" s="243">
        <v>0.00013999999999999999</v>
      </c>
      <c r="R143" s="243">
        <f>Q143*H143</f>
        <v>0.0041999999999999997</v>
      </c>
      <c r="S143" s="243">
        <v>0</v>
      </c>
      <c r="T143" s="244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45" t="s">
        <v>180</v>
      </c>
      <c r="AT143" s="245" t="s">
        <v>127</v>
      </c>
      <c r="AU143" s="245" t="s">
        <v>88</v>
      </c>
      <c r="AY143" s="14" t="s">
        <v>123</v>
      </c>
      <c r="BE143" s="246">
        <f>IF(N143="základní",J143,0)</f>
        <v>0</v>
      </c>
      <c r="BF143" s="246">
        <f>IF(N143="snížená",J143,0)</f>
        <v>0</v>
      </c>
      <c r="BG143" s="246">
        <f>IF(N143="zákl. přenesená",J143,0)</f>
        <v>0</v>
      </c>
      <c r="BH143" s="246">
        <f>IF(N143="sníž. přenesená",J143,0)</f>
        <v>0</v>
      </c>
      <c r="BI143" s="246">
        <f>IF(N143="nulová",J143,0)</f>
        <v>0</v>
      </c>
      <c r="BJ143" s="14" t="s">
        <v>86</v>
      </c>
      <c r="BK143" s="246">
        <f>ROUND(I143*H143,2)</f>
        <v>0</v>
      </c>
      <c r="BL143" s="14" t="s">
        <v>180</v>
      </c>
      <c r="BM143" s="245" t="s">
        <v>588</v>
      </c>
    </row>
    <row r="144" s="2" customFormat="1" ht="24" customHeight="1">
      <c r="A144" s="35"/>
      <c r="B144" s="36"/>
      <c r="C144" s="233" t="s">
        <v>86</v>
      </c>
      <c r="D144" s="233" t="s">
        <v>127</v>
      </c>
      <c r="E144" s="234" t="s">
        <v>589</v>
      </c>
      <c r="F144" s="235" t="s">
        <v>590</v>
      </c>
      <c r="G144" s="236" t="s">
        <v>591</v>
      </c>
      <c r="H144" s="237">
        <v>4.5</v>
      </c>
      <c r="I144" s="238"/>
      <c r="J144" s="239">
        <f>ROUND(I144*H144,2)</f>
        <v>0</v>
      </c>
      <c r="K144" s="240"/>
      <c r="L144" s="41"/>
      <c r="M144" s="241" t="s">
        <v>1</v>
      </c>
      <c r="N144" s="242" t="s">
        <v>43</v>
      </c>
      <c r="O144" s="88"/>
      <c r="P144" s="243">
        <f>O144*H144</f>
        <v>0</v>
      </c>
      <c r="Q144" s="243">
        <v>0</v>
      </c>
      <c r="R144" s="243">
        <f>Q144*H144</f>
        <v>0</v>
      </c>
      <c r="S144" s="243">
        <v>0</v>
      </c>
      <c r="T144" s="244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45" t="s">
        <v>180</v>
      </c>
      <c r="AT144" s="245" t="s">
        <v>127</v>
      </c>
      <c r="AU144" s="245" t="s">
        <v>88</v>
      </c>
      <c r="AY144" s="14" t="s">
        <v>123</v>
      </c>
      <c r="BE144" s="246">
        <f>IF(N144="základní",J144,0)</f>
        <v>0</v>
      </c>
      <c r="BF144" s="246">
        <f>IF(N144="snížená",J144,0)</f>
        <v>0</v>
      </c>
      <c r="BG144" s="246">
        <f>IF(N144="zákl. přenesená",J144,0)</f>
        <v>0</v>
      </c>
      <c r="BH144" s="246">
        <f>IF(N144="sníž. přenesená",J144,0)</f>
        <v>0</v>
      </c>
      <c r="BI144" s="246">
        <f>IF(N144="nulová",J144,0)</f>
        <v>0</v>
      </c>
      <c r="BJ144" s="14" t="s">
        <v>86</v>
      </c>
      <c r="BK144" s="246">
        <f>ROUND(I144*H144,2)</f>
        <v>0</v>
      </c>
      <c r="BL144" s="14" t="s">
        <v>180</v>
      </c>
      <c r="BM144" s="245" t="s">
        <v>592</v>
      </c>
    </row>
    <row r="145" s="2" customFormat="1" ht="24" customHeight="1">
      <c r="A145" s="35"/>
      <c r="B145" s="36"/>
      <c r="C145" s="233" t="s">
        <v>88</v>
      </c>
      <c r="D145" s="233" t="s">
        <v>127</v>
      </c>
      <c r="E145" s="234" t="s">
        <v>593</v>
      </c>
      <c r="F145" s="235" t="s">
        <v>594</v>
      </c>
      <c r="G145" s="236" t="s">
        <v>591</v>
      </c>
      <c r="H145" s="237">
        <v>4.5</v>
      </c>
      <c r="I145" s="238"/>
      <c r="J145" s="239">
        <f>ROUND(I145*H145,2)</f>
        <v>0</v>
      </c>
      <c r="K145" s="240"/>
      <c r="L145" s="41"/>
      <c r="M145" s="241" t="s">
        <v>1</v>
      </c>
      <c r="N145" s="242" t="s">
        <v>43</v>
      </c>
      <c r="O145" s="88"/>
      <c r="P145" s="243">
        <f>O145*H145</f>
        <v>0</v>
      </c>
      <c r="Q145" s="243">
        <v>0</v>
      </c>
      <c r="R145" s="243">
        <f>Q145*H145</f>
        <v>0</v>
      </c>
      <c r="S145" s="243">
        <v>0</v>
      </c>
      <c r="T145" s="244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45" t="s">
        <v>180</v>
      </c>
      <c r="AT145" s="245" t="s">
        <v>127</v>
      </c>
      <c r="AU145" s="245" t="s">
        <v>88</v>
      </c>
      <c r="AY145" s="14" t="s">
        <v>123</v>
      </c>
      <c r="BE145" s="246">
        <f>IF(N145="základní",J145,0)</f>
        <v>0</v>
      </c>
      <c r="BF145" s="246">
        <f>IF(N145="snížená",J145,0)</f>
        <v>0</v>
      </c>
      <c r="BG145" s="246">
        <f>IF(N145="zákl. přenesená",J145,0)</f>
        <v>0</v>
      </c>
      <c r="BH145" s="246">
        <f>IF(N145="sníž. přenesená",J145,0)</f>
        <v>0</v>
      </c>
      <c r="BI145" s="246">
        <f>IF(N145="nulová",J145,0)</f>
        <v>0</v>
      </c>
      <c r="BJ145" s="14" t="s">
        <v>86</v>
      </c>
      <c r="BK145" s="246">
        <f>ROUND(I145*H145,2)</f>
        <v>0</v>
      </c>
      <c r="BL145" s="14" t="s">
        <v>180</v>
      </c>
      <c r="BM145" s="245" t="s">
        <v>595</v>
      </c>
    </row>
    <row r="146" s="2" customFormat="1" ht="24" customHeight="1">
      <c r="A146" s="35"/>
      <c r="B146" s="36"/>
      <c r="C146" s="233" t="s">
        <v>176</v>
      </c>
      <c r="D146" s="233" t="s">
        <v>127</v>
      </c>
      <c r="E146" s="234" t="s">
        <v>596</v>
      </c>
      <c r="F146" s="235" t="s">
        <v>597</v>
      </c>
      <c r="G146" s="236" t="s">
        <v>591</v>
      </c>
      <c r="H146" s="237">
        <v>47.25</v>
      </c>
      <c r="I146" s="238"/>
      <c r="J146" s="239">
        <f>ROUND(I146*H146,2)</f>
        <v>0</v>
      </c>
      <c r="K146" s="240"/>
      <c r="L146" s="41"/>
      <c r="M146" s="241" t="s">
        <v>1</v>
      </c>
      <c r="N146" s="242" t="s">
        <v>43</v>
      </c>
      <c r="O146" s="88"/>
      <c r="P146" s="243">
        <f>O146*H146</f>
        <v>0</v>
      </c>
      <c r="Q146" s="243">
        <v>0</v>
      </c>
      <c r="R146" s="243">
        <f>Q146*H146</f>
        <v>0</v>
      </c>
      <c r="S146" s="243">
        <v>0</v>
      </c>
      <c r="T146" s="244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45" t="s">
        <v>180</v>
      </c>
      <c r="AT146" s="245" t="s">
        <v>127</v>
      </c>
      <c r="AU146" s="245" t="s">
        <v>88</v>
      </c>
      <c r="AY146" s="14" t="s">
        <v>123</v>
      </c>
      <c r="BE146" s="246">
        <f>IF(N146="základní",J146,0)</f>
        <v>0</v>
      </c>
      <c r="BF146" s="246">
        <f>IF(N146="snížená",J146,0)</f>
        <v>0</v>
      </c>
      <c r="BG146" s="246">
        <f>IF(N146="zákl. přenesená",J146,0)</f>
        <v>0</v>
      </c>
      <c r="BH146" s="246">
        <f>IF(N146="sníž. přenesená",J146,0)</f>
        <v>0</v>
      </c>
      <c r="BI146" s="246">
        <f>IF(N146="nulová",J146,0)</f>
        <v>0</v>
      </c>
      <c r="BJ146" s="14" t="s">
        <v>86</v>
      </c>
      <c r="BK146" s="246">
        <f>ROUND(I146*H146,2)</f>
        <v>0</v>
      </c>
      <c r="BL146" s="14" t="s">
        <v>180</v>
      </c>
      <c r="BM146" s="245" t="s">
        <v>598</v>
      </c>
    </row>
    <row r="147" s="2" customFormat="1" ht="24" customHeight="1">
      <c r="A147" s="35"/>
      <c r="B147" s="36"/>
      <c r="C147" s="233" t="s">
        <v>180</v>
      </c>
      <c r="D147" s="233" t="s">
        <v>127</v>
      </c>
      <c r="E147" s="234" t="s">
        <v>599</v>
      </c>
      <c r="F147" s="235" t="s">
        <v>600</v>
      </c>
      <c r="G147" s="236" t="s">
        <v>591</v>
      </c>
      <c r="H147" s="237">
        <v>47.25</v>
      </c>
      <c r="I147" s="238"/>
      <c r="J147" s="239">
        <f>ROUND(I147*H147,2)</f>
        <v>0</v>
      </c>
      <c r="K147" s="240"/>
      <c r="L147" s="41"/>
      <c r="M147" s="241" t="s">
        <v>1</v>
      </c>
      <c r="N147" s="242" t="s">
        <v>43</v>
      </c>
      <c r="O147" s="88"/>
      <c r="P147" s="243">
        <f>O147*H147</f>
        <v>0</v>
      </c>
      <c r="Q147" s="243">
        <v>0</v>
      </c>
      <c r="R147" s="243">
        <f>Q147*H147</f>
        <v>0</v>
      </c>
      <c r="S147" s="243">
        <v>0</v>
      </c>
      <c r="T147" s="244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45" t="s">
        <v>180</v>
      </c>
      <c r="AT147" s="245" t="s">
        <v>127</v>
      </c>
      <c r="AU147" s="245" t="s">
        <v>88</v>
      </c>
      <c r="AY147" s="14" t="s">
        <v>123</v>
      </c>
      <c r="BE147" s="246">
        <f>IF(N147="základní",J147,0)</f>
        <v>0</v>
      </c>
      <c r="BF147" s="246">
        <f>IF(N147="snížená",J147,0)</f>
        <v>0</v>
      </c>
      <c r="BG147" s="246">
        <f>IF(N147="zákl. přenesená",J147,0)</f>
        <v>0</v>
      </c>
      <c r="BH147" s="246">
        <f>IF(N147="sníž. přenesená",J147,0)</f>
        <v>0</v>
      </c>
      <c r="BI147" s="246">
        <f>IF(N147="nulová",J147,0)</f>
        <v>0</v>
      </c>
      <c r="BJ147" s="14" t="s">
        <v>86</v>
      </c>
      <c r="BK147" s="246">
        <f>ROUND(I147*H147,2)</f>
        <v>0</v>
      </c>
      <c r="BL147" s="14" t="s">
        <v>180</v>
      </c>
      <c r="BM147" s="245" t="s">
        <v>601</v>
      </c>
    </row>
    <row r="148" s="2" customFormat="1" ht="16.5" customHeight="1">
      <c r="A148" s="35"/>
      <c r="B148" s="36"/>
      <c r="C148" s="233" t="s">
        <v>602</v>
      </c>
      <c r="D148" s="233" t="s">
        <v>127</v>
      </c>
      <c r="E148" s="234" t="s">
        <v>603</v>
      </c>
      <c r="F148" s="235" t="s">
        <v>604</v>
      </c>
      <c r="G148" s="236" t="s">
        <v>130</v>
      </c>
      <c r="H148" s="237">
        <v>40</v>
      </c>
      <c r="I148" s="238"/>
      <c r="J148" s="239">
        <f>ROUND(I148*H148,2)</f>
        <v>0</v>
      </c>
      <c r="K148" s="240"/>
      <c r="L148" s="41"/>
      <c r="M148" s="241" t="s">
        <v>1</v>
      </c>
      <c r="N148" s="242" t="s">
        <v>43</v>
      </c>
      <c r="O148" s="88"/>
      <c r="P148" s="243">
        <f>O148*H148</f>
        <v>0</v>
      </c>
      <c r="Q148" s="243">
        <v>0.00084000000000000003</v>
      </c>
      <c r="R148" s="243">
        <f>Q148*H148</f>
        <v>0.033600000000000005</v>
      </c>
      <c r="S148" s="243">
        <v>0</v>
      </c>
      <c r="T148" s="244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45" t="s">
        <v>180</v>
      </c>
      <c r="AT148" s="245" t="s">
        <v>127</v>
      </c>
      <c r="AU148" s="245" t="s">
        <v>88</v>
      </c>
      <c r="AY148" s="14" t="s">
        <v>123</v>
      </c>
      <c r="BE148" s="246">
        <f>IF(N148="základní",J148,0)</f>
        <v>0</v>
      </c>
      <c r="BF148" s="246">
        <f>IF(N148="snížená",J148,0)</f>
        <v>0</v>
      </c>
      <c r="BG148" s="246">
        <f>IF(N148="zákl. přenesená",J148,0)</f>
        <v>0</v>
      </c>
      <c r="BH148" s="246">
        <f>IF(N148="sníž. přenesená",J148,0)</f>
        <v>0</v>
      </c>
      <c r="BI148" s="246">
        <f>IF(N148="nulová",J148,0)</f>
        <v>0</v>
      </c>
      <c r="BJ148" s="14" t="s">
        <v>86</v>
      </c>
      <c r="BK148" s="246">
        <f>ROUND(I148*H148,2)</f>
        <v>0</v>
      </c>
      <c r="BL148" s="14" t="s">
        <v>180</v>
      </c>
      <c r="BM148" s="245" t="s">
        <v>605</v>
      </c>
    </row>
    <row r="149" s="2" customFormat="1" ht="24" customHeight="1">
      <c r="A149" s="35"/>
      <c r="B149" s="36"/>
      <c r="C149" s="233" t="s">
        <v>187</v>
      </c>
      <c r="D149" s="233" t="s">
        <v>127</v>
      </c>
      <c r="E149" s="234" t="s">
        <v>606</v>
      </c>
      <c r="F149" s="235" t="s">
        <v>607</v>
      </c>
      <c r="G149" s="236" t="s">
        <v>130</v>
      </c>
      <c r="H149" s="237">
        <v>40</v>
      </c>
      <c r="I149" s="238"/>
      <c r="J149" s="239">
        <f>ROUND(I149*H149,2)</f>
        <v>0</v>
      </c>
      <c r="K149" s="240"/>
      <c r="L149" s="41"/>
      <c r="M149" s="241" t="s">
        <v>1</v>
      </c>
      <c r="N149" s="242" t="s">
        <v>43</v>
      </c>
      <c r="O149" s="88"/>
      <c r="P149" s="243">
        <f>O149*H149</f>
        <v>0</v>
      </c>
      <c r="Q149" s="243">
        <v>0</v>
      </c>
      <c r="R149" s="243">
        <f>Q149*H149</f>
        <v>0</v>
      </c>
      <c r="S149" s="243">
        <v>0</v>
      </c>
      <c r="T149" s="244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45" t="s">
        <v>180</v>
      </c>
      <c r="AT149" s="245" t="s">
        <v>127</v>
      </c>
      <c r="AU149" s="245" t="s">
        <v>88</v>
      </c>
      <c r="AY149" s="14" t="s">
        <v>123</v>
      </c>
      <c r="BE149" s="246">
        <f>IF(N149="základní",J149,0)</f>
        <v>0</v>
      </c>
      <c r="BF149" s="246">
        <f>IF(N149="snížená",J149,0)</f>
        <v>0</v>
      </c>
      <c r="BG149" s="246">
        <f>IF(N149="zákl. přenesená",J149,0)</f>
        <v>0</v>
      </c>
      <c r="BH149" s="246">
        <f>IF(N149="sníž. přenesená",J149,0)</f>
        <v>0</v>
      </c>
      <c r="BI149" s="246">
        <f>IF(N149="nulová",J149,0)</f>
        <v>0</v>
      </c>
      <c r="BJ149" s="14" t="s">
        <v>86</v>
      </c>
      <c r="BK149" s="246">
        <f>ROUND(I149*H149,2)</f>
        <v>0</v>
      </c>
      <c r="BL149" s="14" t="s">
        <v>180</v>
      </c>
      <c r="BM149" s="245" t="s">
        <v>608</v>
      </c>
    </row>
    <row r="150" s="2" customFormat="1" ht="24" customHeight="1">
      <c r="A150" s="35"/>
      <c r="B150" s="36"/>
      <c r="C150" s="233" t="s">
        <v>191</v>
      </c>
      <c r="D150" s="233" t="s">
        <v>127</v>
      </c>
      <c r="E150" s="234" t="s">
        <v>609</v>
      </c>
      <c r="F150" s="235" t="s">
        <v>610</v>
      </c>
      <c r="G150" s="236" t="s">
        <v>591</v>
      </c>
      <c r="H150" s="237">
        <v>40</v>
      </c>
      <c r="I150" s="238"/>
      <c r="J150" s="239">
        <f>ROUND(I150*H150,2)</f>
        <v>0</v>
      </c>
      <c r="K150" s="240"/>
      <c r="L150" s="41"/>
      <c r="M150" s="241" t="s">
        <v>1</v>
      </c>
      <c r="N150" s="242" t="s">
        <v>43</v>
      </c>
      <c r="O150" s="88"/>
      <c r="P150" s="243">
        <f>O150*H150</f>
        <v>0</v>
      </c>
      <c r="Q150" s="243">
        <v>0</v>
      </c>
      <c r="R150" s="243">
        <f>Q150*H150</f>
        <v>0</v>
      </c>
      <c r="S150" s="243">
        <v>0</v>
      </c>
      <c r="T150" s="244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45" t="s">
        <v>180</v>
      </c>
      <c r="AT150" s="245" t="s">
        <v>127</v>
      </c>
      <c r="AU150" s="245" t="s">
        <v>88</v>
      </c>
      <c r="AY150" s="14" t="s">
        <v>123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14" t="s">
        <v>86</v>
      </c>
      <c r="BK150" s="246">
        <f>ROUND(I150*H150,2)</f>
        <v>0</v>
      </c>
      <c r="BL150" s="14" t="s">
        <v>180</v>
      </c>
      <c r="BM150" s="245" t="s">
        <v>611</v>
      </c>
    </row>
    <row r="151" s="2" customFormat="1" ht="24" customHeight="1">
      <c r="A151" s="35"/>
      <c r="B151" s="36"/>
      <c r="C151" s="233" t="s">
        <v>196</v>
      </c>
      <c r="D151" s="233" t="s">
        <v>127</v>
      </c>
      <c r="E151" s="234" t="s">
        <v>612</v>
      </c>
      <c r="F151" s="235" t="s">
        <v>613</v>
      </c>
      <c r="G151" s="236" t="s">
        <v>591</v>
      </c>
      <c r="H151" s="237">
        <v>42.950000000000003</v>
      </c>
      <c r="I151" s="238"/>
      <c r="J151" s="239">
        <f>ROUND(I151*H151,2)</f>
        <v>0</v>
      </c>
      <c r="K151" s="240"/>
      <c r="L151" s="41"/>
      <c r="M151" s="241" t="s">
        <v>1</v>
      </c>
      <c r="N151" s="242" t="s">
        <v>43</v>
      </c>
      <c r="O151" s="88"/>
      <c r="P151" s="243">
        <f>O151*H151</f>
        <v>0</v>
      </c>
      <c r="Q151" s="243">
        <v>0</v>
      </c>
      <c r="R151" s="243">
        <f>Q151*H151</f>
        <v>0</v>
      </c>
      <c r="S151" s="243">
        <v>0</v>
      </c>
      <c r="T151" s="244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45" t="s">
        <v>180</v>
      </c>
      <c r="AT151" s="245" t="s">
        <v>127</v>
      </c>
      <c r="AU151" s="245" t="s">
        <v>88</v>
      </c>
      <c r="AY151" s="14" t="s">
        <v>123</v>
      </c>
      <c r="BE151" s="246">
        <f>IF(N151="základní",J151,0)</f>
        <v>0</v>
      </c>
      <c r="BF151" s="246">
        <f>IF(N151="snížená",J151,0)</f>
        <v>0</v>
      </c>
      <c r="BG151" s="246">
        <f>IF(N151="zákl. přenesená",J151,0)</f>
        <v>0</v>
      </c>
      <c r="BH151" s="246">
        <f>IF(N151="sníž. přenesená",J151,0)</f>
        <v>0</v>
      </c>
      <c r="BI151" s="246">
        <f>IF(N151="nulová",J151,0)</f>
        <v>0</v>
      </c>
      <c r="BJ151" s="14" t="s">
        <v>86</v>
      </c>
      <c r="BK151" s="246">
        <f>ROUND(I151*H151,2)</f>
        <v>0</v>
      </c>
      <c r="BL151" s="14" t="s">
        <v>180</v>
      </c>
      <c r="BM151" s="245" t="s">
        <v>614</v>
      </c>
    </row>
    <row r="152" s="2" customFormat="1" ht="24" customHeight="1">
      <c r="A152" s="35"/>
      <c r="B152" s="36"/>
      <c r="C152" s="233" t="s">
        <v>200</v>
      </c>
      <c r="D152" s="233" t="s">
        <v>127</v>
      </c>
      <c r="E152" s="234" t="s">
        <v>615</v>
      </c>
      <c r="F152" s="235" t="s">
        <v>616</v>
      </c>
      <c r="G152" s="236" t="s">
        <v>591</v>
      </c>
      <c r="H152" s="237">
        <v>8.8000000000000007</v>
      </c>
      <c r="I152" s="238"/>
      <c r="J152" s="239">
        <f>ROUND(I152*H152,2)</f>
        <v>0</v>
      </c>
      <c r="K152" s="240"/>
      <c r="L152" s="41"/>
      <c r="M152" s="241" t="s">
        <v>1</v>
      </c>
      <c r="N152" s="242" t="s">
        <v>43</v>
      </c>
      <c r="O152" s="88"/>
      <c r="P152" s="243">
        <f>O152*H152</f>
        <v>0</v>
      </c>
      <c r="Q152" s="243">
        <v>0</v>
      </c>
      <c r="R152" s="243">
        <f>Q152*H152</f>
        <v>0</v>
      </c>
      <c r="S152" s="243">
        <v>0</v>
      </c>
      <c r="T152" s="244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45" t="s">
        <v>180</v>
      </c>
      <c r="AT152" s="245" t="s">
        <v>127</v>
      </c>
      <c r="AU152" s="245" t="s">
        <v>88</v>
      </c>
      <c r="AY152" s="14" t="s">
        <v>123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14" t="s">
        <v>86</v>
      </c>
      <c r="BK152" s="246">
        <f>ROUND(I152*H152,2)</f>
        <v>0</v>
      </c>
      <c r="BL152" s="14" t="s">
        <v>180</v>
      </c>
      <c r="BM152" s="245" t="s">
        <v>617</v>
      </c>
    </row>
    <row r="153" s="2" customFormat="1" ht="16.5" customHeight="1">
      <c r="A153" s="35"/>
      <c r="B153" s="36"/>
      <c r="C153" s="247" t="s">
        <v>618</v>
      </c>
      <c r="D153" s="247" t="s">
        <v>134</v>
      </c>
      <c r="E153" s="248" t="s">
        <v>619</v>
      </c>
      <c r="F153" s="249" t="s">
        <v>620</v>
      </c>
      <c r="G153" s="250" t="s">
        <v>160</v>
      </c>
      <c r="H153" s="251">
        <v>14.08</v>
      </c>
      <c r="I153" s="252"/>
      <c r="J153" s="253">
        <f>ROUND(I153*H153,2)</f>
        <v>0</v>
      </c>
      <c r="K153" s="254"/>
      <c r="L153" s="255"/>
      <c r="M153" s="256" t="s">
        <v>1</v>
      </c>
      <c r="N153" s="257" t="s">
        <v>43</v>
      </c>
      <c r="O153" s="88"/>
      <c r="P153" s="243">
        <f>O153*H153</f>
        <v>0</v>
      </c>
      <c r="Q153" s="243">
        <v>1</v>
      </c>
      <c r="R153" s="243">
        <f>Q153*H153</f>
        <v>14.08</v>
      </c>
      <c r="S153" s="243">
        <v>0</v>
      </c>
      <c r="T153" s="244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45" t="s">
        <v>196</v>
      </c>
      <c r="AT153" s="245" t="s">
        <v>134</v>
      </c>
      <c r="AU153" s="245" t="s">
        <v>88</v>
      </c>
      <c r="AY153" s="14" t="s">
        <v>123</v>
      </c>
      <c r="BE153" s="246">
        <f>IF(N153="základní",J153,0)</f>
        <v>0</v>
      </c>
      <c r="BF153" s="246">
        <f>IF(N153="snížená",J153,0)</f>
        <v>0</v>
      </c>
      <c r="BG153" s="246">
        <f>IF(N153="zákl. přenesená",J153,0)</f>
        <v>0</v>
      </c>
      <c r="BH153" s="246">
        <f>IF(N153="sníž. přenesená",J153,0)</f>
        <v>0</v>
      </c>
      <c r="BI153" s="246">
        <f>IF(N153="nulová",J153,0)</f>
        <v>0</v>
      </c>
      <c r="BJ153" s="14" t="s">
        <v>86</v>
      </c>
      <c r="BK153" s="246">
        <f>ROUND(I153*H153,2)</f>
        <v>0</v>
      </c>
      <c r="BL153" s="14" t="s">
        <v>180</v>
      </c>
      <c r="BM153" s="245" t="s">
        <v>621</v>
      </c>
    </row>
    <row r="154" s="2" customFormat="1" ht="16.5" customHeight="1">
      <c r="A154" s="35"/>
      <c r="B154" s="36"/>
      <c r="C154" s="233" t="s">
        <v>622</v>
      </c>
      <c r="D154" s="233" t="s">
        <v>127</v>
      </c>
      <c r="E154" s="234" t="s">
        <v>623</v>
      </c>
      <c r="F154" s="235" t="s">
        <v>624</v>
      </c>
      <c r="G154" s="236" t="s">
        <v>130</v>
      </c>
      <c r="H154" s="237">
        <v>10</v>
      </c>
      <c r="I154" s="238"/>
      <c r="J154" s="239">
        <f>ROUND(I154*H154,2)</f>
        <v>0</v>
      </c>
      <c r="K154" s="240"/>
      <c r="L154" s="41"/>
      <c r="M154" s="241" t="s">
        <v>1</v>
      </c>
      <c r="N154" s="242" t="s">
        <v>43</v>
      </c>
      <c r="O154" s="88"/>
      <c r="P154" s="243">
        <f>O154*H154</f>
        <v>0</v>
      </c>
      <c r="Q154" s="243">
        <v>0</v>
      </c>
      <c r="R154" s="243">
        <f>Q154*H154</f>
        <v>0</v>
      </c>
      <c r="S154" s="243">
        <v>0</v>
      </c>
      <c r="T154" s="244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45" t="s">
        <v>180</v>
      </c>
      <c r="AT154" s="245" t="s">
        <v>127</v>
      </c>
      <c r="AU154" s="245" t="s">
        <v>88</v>
      </c>
      <c r="AY154" s="14" t="s">
        <v>123</v>
      </c>
      <c r="BE154" s="246">
        <f>IF(N154="základní",J154,0)</f>
        <v>0</v>
      </c>
      <c r="BF154" s="246">
        <f>IF(N154="snížená",J154,0)</f>
        <v>0</v>
      </c>
      <c r="BG154" s="246">
        <f>IF(N154="zákl. přenesená",J154,0)</f>
        <v>0</v>
      </c>
      <c r="BH154" s="246">
        <f>IF(N154="sníž. přenesená",J154,0)</f>
        <v>0</v>
      </c>
      <c r="BI154" s="246">
        <f>IF(N154="nulová",J154,0)</f>
        <v>0</v>
      </c>
      <c r="BJ154" s="14" t="s">
        <v>86</v>
      </c>
      <c r="BK154" s="246">
        <f>ROUND(I154*H154,2)</f>
        <v>0</v>
      </c>
      <c r="BL154" s="14" t="s">
        <v>180</v>
      </c>
      <c r="BM154" s="245" t="s">
        <v>625</v>
      </c>
    </row>
    <row r="155" s="12" customFormat="1" ht="22.8" customHeight="1">
      <c r="A155" s="12"/>
      <c r="B155" s="217"/>
      <c r="C155" s="218"/>
      <c r="D155" s="219" t="s">
        <v>77</v>
      </c>
      <c r="E155" s="231" t="s">
        <v>602</v>
      </c>
      <c r="F155" s="231" t="s">
        <v>626</v>
      </c>
      <c r="G155" s="218"/>
      <c r="H155" s="218"/>
      <c r="I155" s="221"/>
      <c r="J155" s="232">
        <f>BK155</f>
        <v>0</v>
      </c>
      <c r="K155" s="218"/>
      <c r="L155" s="223"/>
      <c r="M155" s="224"/>
      <c r="N155" s="225"/>
      <c r="O155" s="225"/>
      <c r="P155" s="226">
        <f>SUM(P156:P161)</f>
        <v>0</v>
      </c>
      <c r="Q155" s="225"/>
      <c r="R155" s="226">
        <f>SUM(R156:R161)</f>
        <v>0</v>
      </c>
      <c r="S155" s="225"/>
      <c r="T155" s="227">
        <f>SUM(T156:T161)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28" t="s">
        <v>86</v>
      </c>
      <c r="AT155" s="229" t="s">
        <v>77</v>
      </c>
      <c r="AU155" s="229" t="s">
        <v>86</v>
      </c>
      <c r="AY155" s="228" t="s">
        <v>123</v>
      </c>
      <c r="BK155" s="230">
        <f>SUM(BK156:BK161)</f>
        <v>0</v>
      </c>
    </row>
    <row r="156" s="2" customFormat="1" ht="24" customHeight="1">
      <c r="A156" s="35"/>
      <c r="B156" s="36"/>
      <c r="C156" s="233" t="s">
        <v>310</v>
      </c>
      <c r="D156" s="233" t="s">
        <v>127</v>
      </c>
      <c r="E156" s="234" t="s">
        <v>627</v>
      </c>
      <c r="F156" s="235" t="s">
        <v>628</v>
      </c>
      <c r="G156" s="236" t="s">
        <v>130</v>
      </c>
      <c r="H156" s="237">
        <v>15</v>
      </c>
      <c r="I156" s="238"/>
      <c r="J156" s="239">
        <f>ROUND(I156*H156,2)</f>
        <v>0</v>
      </c>
      <c r="K156" s="240"/>
      <c r="L156" s="41"/>
      <c r="M156" s="241" t="s">
        <v>1</v>
      </c>
      <c r="N156" s="242" t="s">
        <v>43</v>
      </c>
      <c r="O156" s="88"/>
      <c r="P156" s="243">
        <f>O156*H156</f>
        <v>0</v>
      </c>
      <c r="Q156" s="243">
        <v>0</v>
      </c>
      <c r="R156" s="243">
        <f>Q156*H156</f>
        <v>0</v>
      </c>
      <c r="S156" s="243">
        <v>0</v>
      </c>
      <c r="T156" s="244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45" t="s">
        <v>180</v>
      </c>
      <c r="AT156" s="245" t="s">
        <v>127</v>
      </c>
      <c r="AU156" s="245" t="s">
        <v>88</v>
      </c>
      <c r="AY156" s="14" t="s">
        <v>123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14" t="s">
        <v>86</v>
      </c>
      <c r="BK156" s="246">
        <f>ROUND(I156*H156,2)</f>
        <v>0</v>
      </c>
      <c r="BL156" s="14" t="s">
        <v>180</v>
      </c>
      <c r="BM156" s="245" t="s">
        <v>629</v>
      </c>
    </row>
    <row r="157" s="2" customFormat="1" ht="16.5" customHeight="1">
      <c r="A157" s="35"/>
      <c r="B157" s="36"/>
      <c r="C157" s="233" t="s">
        <v>318</v>
      </c>
      <c r="D157" s="233" t="s">
        <v>127</v>
      </c>
      <c r="E157" s="234" t="s">
        <v>630</v>
      </c>
      <c r="F157" s="235" t="s">
        <v>631</v>
      </c>
      <c r="G157" s="236" t="s">
        <v>130</v>
      </c>
      <c r="H157" s="237">
        <v>15</v>
      </c>
      <c r="I157" s="238"/>
      <c r="J157" s="239">
        <f>ROUND(I157*H157,2)</f>
        <v>0</v>
      </c>
      <c r="K157" s="240"/>
      <c r="L157" s="41"/>
      <c r="M157" s="241" t="s">
        <v>1</v>
      </c>
      <c r="N157" s="242" t="s">
        <v>43</v>
      </c>
      <c r="O157" s="88"/>
      <c r="P157" s="243">
        <f>O157*H157</f>
        <v>0</v>
      </c>
      <c r="Q157" s="243">
        <v>0</v>
      </c>
      <c r="R157" s="243">
        <f>Q157*H157</f>
        <v>0</v>
      </c>
      <c r="S157" s="243">
        <v>0</v>
      </c>
      <c r="T157" s="244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45" t="s">
        <v>180</v>
      </c>
      <c r="AT157" s="245" t="s">
        <v>127</v>
      </c>
      <c r="AU157" s="245" t="s">
        <v>88</v>
      </c>
      <c r="AY157" s="14" t="s">
        <v>123</v>
      </c>
      <c r="BE157" s="246">
        <f>IF(N157="základní",J157,0)</f>
        <v>0</v>
      </c>
      <c r="BF157" s="246">
        <f>IF(N157="snížená",J157,0)</f>
        <v>0</v>
      </c>
      <c r="BG157" s="246">
        <f>IF(N157="zákl. přenesená",J157,0)</f>
        <v>0</v>
      </c>
      <c r="BH157" s="246">
        <f>IF(N157="sníž. přenesená",J157,0)</f>
        <v>0</v>
      </c>
      <c r="BI157" s="246">
        <f>IF(N157="nulová",J157,0)</f>
        <v>0</v>
      </c>
      <c r="BJ157" s="14" t="s">
        <v>86</v>
      </c>
      <c r="BK157" s="246">
        <f>ROUND(I157*H157,2)</f>
        <v>0</v>
      </c>
      <c r="BL157" s="14" t="s">
        <v>180</v>
      </c>
      <c r="BM157" s="245" t="s">
        <v>632</v>
      </c>
    </row>
    <row r="158" s="2" customFormat="1" ht="24" customHeight="1">
      <c r="A158" s="35"/>
      <c r="B158" s="36"/>
      <c r="C158" s="233" t="s">
        <v>314</v>
      </c>
      <c r="D158" s="233" t="s">
        <v>127</v>
      </c>
      <c r="E158" s="234" t="s">
        <v>633</v>
      </c>
      <c r="F158" s="235" t="s">
        <v>634</v>
      </c>
      <c r="G158" s="236" t="s">
        <v>130</v>
      </c>
      <c r="H158" s="237">
        <v>15</v>
      </c>
      <c r="I158" s="238"/>
      <c r="J158" s="239">
        <f>ROUND(I158*H158,2)</f>
        <v>0</v>
      </c>
      <c r="K158" s="240"/>
      <c r="L158" s="41"/>
      <c r="M158" s="241" t="s">
        <v>1</v>
      </c>
      <c r="N158" s="242" t="s">
        <v>43</v>
      </c>
      <c r="O158" s="88"/>
      <c r="P158" s="243">
        <f>O158*H158</f>
        <v>0</v>
      </c>
      <c r="Q158" s="243">
        <v>0</v>
      </c>
      <c r="R158" s="243">
        <f>Q158*H158</f>
        <v>0</v>
      </c>
      <c r="S158" s="243">
        <v>0</v>
      </c>
      <c r="T158" s="244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45" t="s">
        <v>180</v>
      </c>
      <c r="AT158" s="245" t="s">
        <v>127</v>
      </c>
      <c r="AU158" s="245" t="s">
        <v>88</v>
      </c>
      <c r="AY158" s="14" t="s">
        <v>123</v>
      </c>
      <c r="BE158" s="246">
        <f>IF(N158="základní",J158,0)</f>
        <v>0</v>
      </c>
      <c r="BF158" s="246">
        <f>IF(N158="snížená",J158,0)</f>
        <v>0</v>
      </c>
      <c r="BG158" s="246">
        <f>IF(N158="zákl. přenesená",J158,0)</f>
        <v>0</v>
      </c>
      <c r="BH158" s="246">
        <f>IF(N158="sníž. přenesená",J158,0)</f>
        <v>0</v>
      </c>
      <c r="BI158" s="246">
        <f>IF(N158="nulová",J158,0)</f>
        <v>0</v>
      </c>
      <c r="BJ158" s="14" t="s">
        <v>86</v>
      </c>
      <c r="BK158" s="246">
        <f>ROUND(I158*H158,2)</f>
        <v>0</v>
      </c>
      <c r="BL158" s="14" t="s">
        <v>180</v>
      </c>
      <c r="BM158" s="245" t="s">
        <v>635</v>
      </c>
    </row>
    <row r="159" s="2" customFormat="1" ht="24" customHeight="1">
      <c r="A159" s="35"/>
      <c r="B159" s="36"/>
      <c r="C159" s="233" t="s">
        <v>322</v>
      </c>
      <c r="D159" s="233" t="s">
        <v>127</v>
      </c>
      <c r="E159" s="234" t="s">
        <v>636</v>
      </c>
      <c r="F159" s="235" t="s">
        <v>637</v>
      </c>
      <c r="G159" s="236" t="s">
        <v>130</v>
      </c>
      <c r="H159" s="237">
        <v>15</v>
      </c>
      <c r="I159" s="238"/>
      <c r="J159" s="239">
        <f>ROUND(I159*H159,2)</f>
        <v>0</v>
      </c>
      <c r="K159" s="240"/>
      <c r="L159" s="41"/>
      <c r="M159" s="241" t="s">
        <v>1</v>
      </c>
      <c r="N159" s="242" t="s">
        <v>43</v>
      </c>
      <c r="O159" s="88"/>
      <c r="P159" s="243">
        <f>O159*H159</f>
        <v>0</v>
      </c>
      <c r="Q159" s="243">
        <v>0</v>
      </c>
      <c r="R159" s="243">
        <f>Q159*H159</f>
        <v>0</v>
      </c>
      <c r="S159" s="243">
        <v>0</v>
      </c>
      <c r="T159" s="244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45" t="s">
        <v>180</v>
      </c>
      <c r="AT159" s="245" t="s">
        <v>127</v>
      </c>
      <c r="AU159" s="245" t="s">
        <v>88</v>
      </c>
      <c r="AY159" s="14" t="s">
        <v>123</v>
      </c>
      <c r="BE159" s="246">
        <f>IF(N159="základní",J159,0)</f>
        <v>0</v>
      </c>
      <c r="BF159" s="246">
        <f>IF(N159="snížená",J159,0)</f>
        <v>0</v>
      </c>
      <c r="BG159" s="246">
        <f>IF(N159="zákl. přenesená",J159,0)</f>
        <v>0</v>
      </c>
      <c r="BH159" s="246">
        <f>IF(N159="sníž. přenesená",J159,0)</f>
        <v>0</v>
      </c>
      <c r="BI159" s="246">
        <f>IF(N159="nulová",J159,0)</f>
        <v>0</v>
      </c>
      <c r="BJ159" s="14" t="s">
        <v>86</v>
      </c>
      <c r="BK159" s="246">
        <f>ROUND(I159*H159,2)</f>
        <v>0</v>
      </c>
      <c r="BL159" s="14" t="s">
        <v>180</v>
      </c>
      <c r="BM159" s="245" t="s">
        <v>638</v>
      </c>
    </row>
    <row r="160" s="2" customFormat="1" ht="24" customHeight="1">
      <c r="A160" s="35"/>
      <c r="B160" s="36"/>
      <c r="C160" s="233" t="s">
        <v>326</v>
      </c>
      <c r="D160" s="233" t="s">
        <v>127</v>
      </c>
      <c r="E160" s="234" t="s">
        <v>639</v>
      </c>
      <c r="F160" s="235" t="s">
        <v>640</v>
      </c>
      <c r="G160" s="236" t="s">
        <v>130</v>
      </c>
      <c r="H160" s="237">
        <v>15</v>
      </c>
      <c r="I160" s="238"/>
      <c r="J160" s="239">
        <f>ROUND(I160*H160,2)</f>
        <v>0</v>
      </c>
      <c r="K160" s="240"/>
      <c r="L160" s="41"/>
      <c r="M160" s="241" t="s">
        <v>1</v>
      </c>
      <c r="N160" s="242" t="s">
        <v>43</v>
      </c>
      <c r="O160" s="88"/>
      <c r="P160" s="243">
        <f>O160*H160</f>
        <v>0</v>
      </c>
      <c r="Q160" s="243">
        <v>0</v>
      </c>
      <c r="R160" s="243">
        <f>Q160*H160</f>
        <v>0</v>
      </c>
      <c r="S160" s="243">
        <v>0</v>
      </c>
      <c r="T160" s="244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45" t="s">
        <v>180</v>
      </c>
      <c r="AT160" s="245" t="s">
        <v>127</v>
      </c>
      <c r="AU160" s="245" t="s">
        <v>88</v>
      </c>
      <c r="AY160" s="14" t="s">
        <v>123</v>
      </c>
      <c r="BE160" s="246">
        <f>IF(N160="základní",J160,0)</f>
        <v>0</v>
      </c>
      <c r="BF160" s="246">
        <f>IF(N160="snížená",J160,0)</f>
        <v>0</v>
      </c>
      <c r="BG160" s="246">
        <f>IF(N160="zákl. přenesená",J160,0)</f>
        <v>0</v>
      </c>
      <c r="BH160" s="246">
        <f>IF(N160="sníž. přenesená",J160,0)</f>
        <v>0</v>
      </c>
      <c r="BI160" s="246">
        <f>IF(N160="nulová",J160,0)</f>
        <v>0</v>
      </c>
      <c r="BJ160" s="14" t="s">
        <v>86</v>
      </c>
      <c r="BK160" s="246">
        <f>ROUND(I160*H160,2)</f>
        <v>0</v>
      </c>
      <c r="BL160" s="14" t="s">
        <v>180</v>
      </c>
      <c r="BM160" s="245" t="s">
        <v>641</v>
      </c>
    </row>
    <row r="161" s="2" customFormat="1" ht="24" customHeight="1">
      <c r="A161" s="35"/>
      <c r="B161" s="36"/>
      <c r="C161" s="233" t="s">
        <v>330</v>
      </c>
      <c r="D161" s="233" t="s">
        <v>127</v>
      </c>
      <c r="E161" s="234" t="s">
        <v>642</v>
      </c>
      <c r="F161" s="235" t="s">
        <v>643</v>
      </c>
      <c r="G161" s="236" t="s">
        <v>130</v>
      </c>
      <c r="H161" s="237">
        <v>15</v>
      </c>
      <c r="I161" s="238"/>
      <c r="J161" s="239">
        <f>ROUND(I161*H161,2)</f>
        <v>0</v>
      </c>
      <c r="K161" s="240"/>
      <c r="L161" s="41"/>
      <c r="M161" s="241" t="s">
        <v>1</v>
      </c>
      <c r="N161" s="242" t="s">
        <v>43</v>
      </c>
      <c r="O161" s="88"/>
      <c r="P161" s="243">
        <f>O161*H161</f>
        <v>0</v>
      </c>
      <c r="Q161" s="243">
        <v>0</v>
      </c>
      <c r="R161" s="243">
        <f>Q161*H161</f>
        <v>0</v>
      </c>
      <c r="S161" s="243">
        <v>0</v>
      </c>
      <c r="T161" s="244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45" t="s">
        <v>180</v>
      </c>
      <c r="AT161" s="245" t="s">
        <v>127</v>
      </c>
      <c r="AU161" s="245" t="s">
        <v>88</v>
      </c>
      <c r="AY161" s="14" t="s">
        <v>123</v>
      </c>
      <c r="BE161" s="246">
        <f>IF(N161="základní",J161,0)</f>
        <v>0</v>
      </c>
      <c r="BF161" s="246">
        <f>IF(N161="snížená",J161,0)</f>
        <v>0</v>
      </c>
      <c r="BG161" s="246">
        <f>IF(N161="zákl. přenesená",J161,0)</f>
        <v>0</v>
      </c>
      <c r="BH161" s="246">
        <f>IF(N161="sníž. přenesená",J161,0)</f>
        <v>0</v>
      </c>
      <c r="BI161" s="246">
        <f>IF(N161="nulová",J161,0)</f>
        <v>0</v>
      </c>
      <c r="BJ161" s="14" t="s">
        <v>86</v>
      </c>
      <c r="BK161" s="246">
        <f>ROUND(I161*H161,2)</f>
        <v>0</v>
      </c>
      <c r="BL161" s="14" t="s">
        <v>180</v>
      </c>
      <c r="BM161" s="245" t="s">
        <v>644</v>
      </c>
    </row>
    <row r="162" s="12" customFormat="1" ht="22.8" customHeight="1">
      <c r="A162" s="12"/>
      <c r="B162" s="217"/>
      <c r="C162" s="218"/>
      <c r="D162" s="219" t="s">
        <v>77</v>
      </c>
      <c r="E162" s="231" t="s">
        <v>187</v>
      </c>
      <c r="F162" s="231" t="s">
        <v>645</v>
      </c>
      <c r="G162" s="218"/>
      <c r="H162" s="218"/>
      <c r="I162" s="221"/>
      <c r="J162" s="232">
        <f>BK162</f>
        <v>0</v>
      </c>
      <c r="K162" s="218"/>
      <c r="L162" s="223"/>
      <c r="M162" s="224"/>
      <c r="N162" s="225"/>
      <c r="O162" s="225"/>
      <c r="P162" s="226">
        <f>P163</f>
        <v>0</v>
      </c>
      <c r="Q162" s="225"/>
      <c r="R162" s="226">
        <f>R163</f>
        <v>1.5230295</v>
      </c>
      <c r="S162" s="225"/>
      <c r="T162" s="227">
        <f>T163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28" t="s">
        <v>86</v>
      </c>
      <c r="AT162" s="229" t="s">
        <v>77</v>
      </c>
      <c r="AU162" s="229" t="s">
        <v>86</v>
      </c>
      <c r="AY162" s="228" t="s">
        <v>123</v>
      </c>
      <c r="BK162" s="230">
        <f>BK163</f>
        <v>0</v>
      </c>
    </row>
    <row r="163" s="2" customFormat="1" ht="24" customHeight="1">
      <c r="A163" s="35"/>
      <c r="B163" s="36"/>
      <c r="C163" s="233" t="s">
        <v>344</v>
      </c>
      <c r="D163" s="233" t="s">
        <v>127</v>
      </c>
      <c r="E163" s="234" t="s">
        <v>646</v>
      </c>
      <c r="F163" s="235" t="s">
        <v>647</v>
      </c>
      <c r="G163" s="236" t="s">
        <v>591</v>
      </c>
      <c r="H163" s="237">
        <v>0.67500000000000004</v>
      </c>
      <c r="I163" s="238"/>
      <c r="J163" s="239">
        <f>ROUND(I163*H163,2)</f>
        <v>0</v>
      </c>
      <c r="K163" s="240"/>
      <c r="L163" s="41"/>
      <c r="M163" s="241" t="s">
        <v>1</v>
      </c>
      <c r="N163" s="242" t="s">
        <v>43</v>
      </c>
      <c r="O163" s="88"/>
      <c r="P163" s="243">
        <f>O163*H163</f>
        <v>0</v>
      </c>
      <c r="Q163" s="243">
        <v>2.2563399999999998</v>
      </c>
      <c r="R163" s="243">
        <f>Q163*H163</f>
        <v>1.5230295</v>
      </c>
      <c r="S163" s="243">
        <v>0</v>
      </c>
      <c r="T163" s="244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45" t="s">
        <v>180</v>
      </c>
      <c r="AT163" s="245" t="s">
        <v>127</v>
      </c>
      <c r="AU163" s="245" t="s">
        <v>88</v>
      </c>
      <c r="AY163" s="14" t="s">
        <v>123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14" t="s">
        <v>86</v>
      </c>
      <c r="BK163" s="246">
        <f>ROUND(I163*H163,2)</f>
        <v>0</v>
      </c>
      <c r="BL163" s="14" t="s">
        <v>180</v>
      </c>
      <c r="BM163" s="245" t="s">
        <v>648</v>
      </c>
    </row>
    <row r="164" s="12" customFormat="1" ht="22.8" customHeight="1">
      <c r="A164" s="12"/>
      <c r="B164" s="217"/>
      <c r="C164" s="218"/>
      <c r="D164" s="219" t="s">
        <v>77</v>
      </c>
      <c r="E164" s="231" t="s">
        <v>196</v>
      </c>
      <c r="F164" s="231" t="s">
        <v>649</v>
      </c>
      <c r="G164" s="218"/>
      <c r="H164" s="218"/>
      <c r="I164" s="221"/>
      <c r="J164" s="232">
        <f>BK164</f>
        <v>0</v>
      </c>
      <c r="K164" s="218"/>
      <c r="L164" s="223"/>
      <c r="M164" s="224"/>
      <c r="N164" s="225"/>
      <c r="O164" s="225"/>
      <c r="P164" s="226">
        <f>SUM(P165:P166)</f>
        <v>0</v>
      </c>
      <c r="Q164" s="225"/>
      <c r="R164" s="226">
        <f>SUM(R165:R166)</f>
        <v>0.014</v>
      </c>
      <c r="S164" s="225"/>
      <c r="T164" s="227">
        <f>SUM(T165:T166)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28" t="s">
        <v>86</v>
      </c>
      <c r="AT164" s="229" t="s">
        <v>77</v>
      </c>
      <c r="AU164" s="229" t="s">
        <v>86</v>
      </c>
      <c r="AY164" s="228" t="s">
        <v>123</v>
      </c>
      <c r="BK164" s="230">
        <f>SUM(BK165:BK166)</f>
        <v>0</v>
      </c>
    </row>
    <row r="165" s="2" customFormat="1" ht="16.5" customHeight="1">
      <c r="A165" s="35"/>
      <c r="B165" s="36"/>
      <c r="C165" s="233" t="s">
        <v>208</v>
      </c>
      <c r="D165" s="233" t="s">
        <v>127</v>
      </c>
      <c r="E165" s="234" t="s">
        <v>650</v>
      </c>
      <c r="F165" s="235" t="s">
        <v>651</v>
      </c>
      <c r="G165" s="236" t="s">
        <v>137</v>
      </c>
      <c r="H165" s="237">
        <v>50</v>
      </c>
      <c r="I165" s="238"/>
      <c r="J165" s="239">
        <f>ROUND(I165*H165,2)</f>
        <v>0</v>
      </c>
      <c r="K165" s="240"/>
      <c r="L165" s="41"/>
      <c r="M165" s="241" t="s">
        <v>1</v>
      </c>
      <c r="N165" s="242" t="s">
        <v>43</v>
      </c>
      <c r="O165" s="88"/>
      <c r="P165" s="243">
        <f>O165*H165</f>
        <v>0</v>
      </c>
      <c r="Q165" s="243">
        <v>0.00019000000000000001</v>
      </c>
      <c r="R165" s="243">
        <f>Q165*H165</f>
        <v>0.0094999999999999998</v>
      </c>
      <c r="S165" s="243">
        <v>0</v>
      </c>
      <c r="T165" s="244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45" t="s">
        <v>180</v>
      </c>
      <c r="AT165" s="245" t="s">
        <v>127</v>
      </c>
      <c r="AU165" s="245" t="s">
        <v>88</v>
      </c>
      <c r="AY165" s="14" t="s">
        <v>123</v>
      </c>
      <c r="BE165" s="246">
        <f>IF(N165="základní",J165,0)</f>
        <v>0</v>
      </c>
      <c r="BF165" s="246">
        <f>IF(N165="snížená",J165,0)</f>
        <v>0</v>
      </c>
      <c r="BG165" s="246">
        <f>IF(N165="zákl. přenesená",J165,0)</f>
        <v>0</v>
      </c>
      <c r="BH165" s="246">
        <f>IF(N165="sníž. přenesená",J165,0)</f>
        <v>0</v>
      </c>
      <c r="BI165" s="246">
        <f>IF(N165="nulová",J165,0)</f>
        <v>0</v>
      </c>
      <c r="BJ165" s="14" t="s">
        <v>86</v>
      </c>
      <c r="BK165" s="246">
        <f>ROUND(I165*H165,2)</f>
        <v>0</v>
      </c>
      <c r="BL165" s="14" t="s">
        <v>180</v>
      </c>
      <c r="BM165" s="245" t="s">
        <v>652</v>
      </c>
    </row>
    <row r="166" s="2" customFormat="1" ht="16.5" customHeight="1">
      <c r="A166" s="35"/>
      <c r="B166" s="36"/>
      <c r="C166" s="233" t="s">
        <v>212</v>
      </c>
      <c r="D166" s="233" t="s">
        <v>127</v>
      </c>
      <c r="E166" s="234" t="s">
        <v>653</v>
      </c>
      <c r="F166" s="235" t="s">
        <v>654</v>
      </c>
      <c r="G166" s="236" t="s">
        <v>137</v>
      </c>
      <c r="H166" s="237">
        <v>50</v>
      </c>
      <c r="I166" s="238"/>
      <c r="J166" s="239">
        <f>ROUND(I166*H166,2)</f>
        <v>0</v>
      </c>
      <c r="K166" s="240"/>
      <c r="L166" s="41"/>
      <c r="M166" s="241" t="s">
        <v>1</v>
      </c>
      <c r="N166" s="242" t="s">
        <v>43</v>
      </c>
      <c r="O166" s="88"/>
      <c r="P166" s="243">
        <f>O166*H166</f>
        <v>0</v>
      </c>
      <c r="Q166" s="243">
        <v>9.0000000000000006E-05</v>
      </c>
      <c r="R166" s="243">
        <f>Q166*H166</f>
        <v>0.0045000000000000005</v>
      </c>
      <c r="S166" s="243">
        <v>0</v>
      </c>
      <c r="T166" s="244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45" t="s">
        <v>180</v>
      </c>
      <c r="AT166" s="245" t="s">
        <v>127</v>
      </c>
      <c r="AU166" s="245" t="s">
        <v>88</v>
      </c>
      <c r="AY166" s="14" t="s">
        <v>123</v>
      </c>
      <c r="BE166" s="246">
        <f>IF(N166="základní",J166,0)</f>
        <v>0</v>
      </c>
      <c r="BF166" s="246">
        <f>IF(N166="snížená",J166,0)</f>
        <v>0</v>
      </c>
      <c r="BG166" s="246">
        <f>IF(N166="zákl. přenesená",J166,0)</f>
        <v>0</v>
      </c>
      <c r="BH166" s="246">
        <f>IF(N166="sníž. přenesená",J166,0)</f>
        <v>0</v>
      </c>
      <c r="BI166" s="246">
        <f>IF(N166="nulová",J166,0)</f>
        <v>0</v>
      </c>
      <c r="BJ166" s="14" t="s">
        <v>86</v>
      </c>
      <c r="BK166" s="246">
        <f>ROUND(I166*H166,2)</f>
        <v>0</v>
      </c>
      <c r="BL166" s="14" t="s">
        <v>180</v>
      </c>
      <c r="BM166" s="245" t="s">
        <v>655</v>
      </c>
    </row>
    <row r="167" s="12" customFormat="1" ht="22.8" customHeight="1">
      <c r="A167" s="12"/>
      <c r="B167" s="217"/>
      <c r="C167" s="218"/>
      <c r="D167" s="219" t="s">
        <v>77</v>
      </c>
      <c r="E167" s="231" t="s">
        <v>200</v>
      </c>
      <c r="F167" s="231" t="s">
        <v>656</v>
      </c>
      <c r="G167" s="218"/>
      <c r="H167" s="218"/>
      <c r="I167" s="221"/>
      <c r="J167" s="232">
        <f>BK167</f>
        <v>0</v>
      </c>
      <c r="K167" s="218"/>
      <c r="L167" s="223"/>
      <c r="M167" s="224"/>
      <c r="N167" s="225"/>
      <c r="O167" s="225"/>
      <c r="P167" s="226">
        <f>SUM(P168:P171)</f>
        <v>0</v>
      </c>
      <c r="Q167" s="225"/>
      <c r="R167" s="226">
        <f>SUM(R168:R171)</f>
        <v>0.73563000000000001</v>
      </c>
      <c r="S167" s="225"/>
      <c r="T167" s="227">
        <f>SUM(T168:T171)</f>
        <v>1.4850000000000003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28" t="s">
        <v>86</v>
      </c>
      <c r="AT167" s="229" t="s">
        <v>77</v>
      </c>
      <c r="AU167" s="229" t="s">
        <v>86</v>
      </c>
      <c r="AY167" s="228" t="s">
        <v>123</v>
      </c>
      <c r="BK167" s="230">
        <f>SUM(BK168:BK171)</f>
        <v>0</v>
      </c>
    </row>
    <row r="168" s="2" customFormat="1" ht="16.5" customHeight="1">
      <c r="A168" s="35"/>
      <c r="B168" s="36"/>
      <c r="C168" s="247" t="s">
        <v>334</v>
      </c>
      <c r="D168" s="247" t="s">
        <v>134</v>
      </c>
      <c r="E168" s="248" t="s">
        <v>657</v>
      </c>
      <c r="F168" s="249" t="s">
        <v>658</v>
      </c>
      <c r="G168" s="250" t="s">
        <v>137</v>
      </c>
      <c r="H168" s="251">
        <v>3</v>
      </c>
      <c r="I168" s="252"/>
      <c r="J168" s="253">
        <f>ROUND(I168*H168,2)</f>
        <v>0</v>
      </c>
      <c r="K168" s="254"/>
      <c r="L168" s="255"/>
      <c r="M168" s="256" t="s">
        <v>1</v>
      </c>
      <c r="N168" s="257" t="s">
        <v>43</v>
      </c>
      <c r="O168" s="88"/>
      <c r="P168" s="243">
        <f>O168*H168</f>
        <v>0</v>
      </c>
      <c r="Q168" s="243">
        <v>0.10199999999999999</v>
      </c>
      <c r="R168" s="243">
        <f>Q168*H168</f>
        <v>0.30599999999999999</v>
      </c>
      <c r="S168" s="243">
        <v>0</v>
      </c>
      <c r="T168" s="244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45" t="s">
        <v>196</v>
      </c>
      <c r="AT168" s="245" t="s">
        <v>134</v>
      </c>
      <c r="AU168" s="245" t="s">
        <v>88</v>
      </c>
      <c r="AY168" s="14" t="s">
        <v>123</v>
      </c>
      <c r="BE168" s="246">
        <f>IF(N168="základní",J168,0)</f>
        <v>0</v>
      </c>
      <c r="BF168" s="246">
        <f>IF(N168="snížená",J168,0)</f>
        <v>0</v>
      </c>
      <c r="BG168" s="246">
        <f>IF(N168="zákl. přenesená",J168,0)</f>
        <v>0</v>
      </c>
      <c r="BH168" s="246">
        <f>IF(N168="sníž. přenesená",J168,0)</f>
        <v>0</v>
      </c>
      <c r="BI168" s="246">
        <f>IF(N168="nulová",J168,0)</f>
        <v>0</v>
      </c>
      <c r="BJ168" s="14" t="s">
        <v>86</v>
      </c>
      <c r="BK168" s="246">
        <f>ROUND(I168*H168,2)</f>
        <v>0</v>
      </c>
      <c r="BL168" s="14" t="s">
        <v>180</v>
      </c>
      <c r="BM168" s="245" t="s">
        <v>659</v>
      </c>
    </row>
    <row r="169" s="2" customFormat="1" ht="24" customHeight="1">
      <c r="A169" s="35"/>
      <c r="B169" s="36"/>
      <c r="C169" s="233" t="s">
        <v>450</v>
      </c>
      <c r="D169" s="233" t="s">
        <v>127</v>
      </c>
      <c r="E169" s="234" t="s">
        <v>660</v>
      </c>
      <c r="F169" s="235" t="s">
        <v>661</v>
      </c>
      <c r="G169" s="236" t="s">
        <v>137</v>
      </c>
      <c r="H169" s="237">
        <v>3</v>
      </c>
      <c r="I169" s="238"/>
      <c r="J169" s="239">
        <f>ROUND(I169*H169,2)</f>
        <v>0</v>
      </c>
      <c r="K169" s="240"/>
      <c r="L169" s="41"/>
      <c r="M169" s="241" t="s">
        <v>1</v>
      </c>
      <c r="N169" s="242" t="s">
        <v>43</v>
      </c>
      <c r="O169" s="88"/>
      <c r="P169" s="243">
        <f>O169*H169</f>
        <v>0</v>
      </c>
      <c r="Q169" s="243">
        <v>0.14321</v>
      </c>
      <c r="R169" s="243">
        <f>Q169*H169</f>
        <v>0.42963000000000001</v>
      </c>
      <c r="S169" s="243">
        <v>0</v>
      </c>
      <c r="T169" s="244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45" t="s">
        <v>180</v>
      </c>
      <c r="AT169" s="245" t="s">
        <v>127</v>
      </c>
      <c r="AU169" s="245" t="s">
        <v>88</v>
      </c>
      <c r="AY169" s="14" t="s">
        <v>123</v>
      </c>
      <c r="BE169" s="246">
        <f>IF(N169="základní",J169,0)</f>
        <v>0</v>
      </c>
      <c r="BF169" s="246">
        <f>IF(N169="snížená",J169,0)</f>
        <v>0</v>
      </c>
      <c r="BG169" s="246">
        <f>IF(N169="zákl. přenesená",J169,0)</f>
        <v>0</v>
      </c>
      <c r="BH169" s="246">
        <f>IF(N169="sníž. přenesená",J169,0)</f>
        <v>0</v>
      </c>
      <c r="BI169" s="246">
        <f>IF(N169="nulová",J169,0)</f>
        <v>0</v>
      </c>
      <c r="BJ169" s="14" t="s">
        <v>86</v>
      </c>
      <c r="BK169" s="246">
        <f>ROUND(I169*H169,2)</f>
        <v>0</v>
      </c>
      <c r="BL169" s="14" t="s">
        <v>180</v>
      </c>
      <c r="BM169" s="245" t="s">
        <v>662</v>
      </c>
    </row>
    <row r="170" s="2" customFormat="1" ht="16.5" customHeight="1">
      <c r="A170" s="35"/>
      <c r="B170" s="36"/>
      <c r="C170" s="233" t="s">
        <v>454</v>
      </c>
      <c r="D170" s="233" t="s">
        <v>127</v>
      </c>
      <c r="E170" s="234" t="s">
        <v>663</v>
      </c>
      <c r="F170" s="235" t="s">
        <v>664</v>
      </c>
      <c r="G170" s="236" t="s">
        <v>137</v>
      </c>
      <c r="H170" s="237">
        <v>20</v>
      </c>
      <c r="I170" s="238"/>
      <c r="J170" s="239">
        <f>ROUND(I170*H170,2)</f>
        <v>0</v>
      </c>
      <c r="K170" s="240"/>
      <c r="L170" s="41"/>
      <c r="M170" s="241" t="s">
        <v>1</v>
      </c>
      <c r="N170" s="242" t="s">
        <v>43</v>
      </c>
      <c r="O170" s="88"/>
      <c r="P170" s="243">
        <f>O170*H170</f>
        <v>0</v>
      </c>
      <c r="Q170" s="243">
        <v>0</v>
      </c>
      <c r="R170" s="243">
        <f>Q170*H170</f>
        <v>0</v>
      </c>
      <c r="S170" s="243">
        <v>0</v>
      </c>
      <c r="T170" s="244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45" t="s">
        <v>180</v>
      </c>
      <c r="AT170" s="245" t="s">
        <v>127</v>
      </c>
      <c r="AU170" s="245" t="s">
        <v>88</v>
      </c>
      <c r="AY170" s="14" t="s">
        <v>123</v>
      </c>
      <c r="BE170" s="246">
        <f>IF(N170="základní",J170,0)</f>
        <v>0</v>
      </c>
      <c r="BF170" s="246">
        <f>IF(N170="snížená",J170,0)</f>
        <v>0</v>
      </c>
      <c r="BG170" s="246">
        <f>IF(N170="zákl. přenesená",J170,0)</f>
        <v>0</v>
      </c>
      <c r="BH170" s="246">
        <f>IF(N170="sníž. přenesená",J170,0)</f>
        <v>0</v>
      </c>
      <c r="BI170" s="246">
        <f>IF(N170="nulová",J170,0)</f>
        <v>0</v>
      </c>
      <c r="BJ170" s="14" t="s">
        <v>86</v>
      </c>
      <c r="BK170" s="246">
        <f>ROUND(I170*H170,2)</f>
        <v>0</v>
      </c>
      <c r="BL170" s="14" t="s">
        <v>180</v>
      </c>
      <c r="BM170" s="245" t="s">
        <v>665</v>
      </c>
    </row>
    <row r="171" s="2" customFormat="1" ht="36" customHeight="1">
      <c r="A171" s="35"/>
      <c r="B171" s="36"/>
      <c r="C171" s="233" t="s">
        <v>462</v>
      </c>
      <c r="D171" s="233" t="s">
        <v>127</v>
      </c>
      <c r="E171" s="234" t="s">
        <v>666</v>
      </c>
      <c r="F171" s="235" t="s">
        <v>667</v>
      </c>
      <c r="G171" s="236" t="s">
        <v>591</v>
      </c>
      <c r="H171" s="237">
        <v>0.67500000000000004</v>
      </c>
      <c r="I171" s="238"/>
      <c r="J171" s="239">
        <f>ROUND(I171*H171,2)</f>
        <v>0</v>
      </c>
      <c r="K171" s="240"/>
      <c r="L171" s="41"/>
      <c r="M171" s="241" t="s">
        <v>1</v>
      </c>
      <c r="N171" s="242" t="s">
        <v>43</v>
      </c>
      <c r="O171" s="88"/>
      <c r="P171" s="243">
        <f>O171*H171</f>
        <v>0</v>
      </c>
      <c r="Q171" s="243">
        <v>0</v>
      </c>
      <c r="R171" s="243">
        <f>Q171*H171</f>
        <v>0</v>
      </c>
      <c r="S171" s="243">
        <v>2.2000000000000002</v>
      </c>
      <c r="T171" s="244">
        <f>S171*H171</f>
        <v>1.4850000000000003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45" t="s">
        <v>180</v>
      </c>
      <c r="AT171" s="245" t="s">
        <v>127</v>
      </c>
      <c r="AU171" s="245" t="s">
        <v>88</v>
      </c>
      <c r="AY171" s="14" t="s">
        <v>123</v>
      </c>
      <c r="BE171" s="246">
        <f>IF(N171="základní",J171,0)</f>
        <v>0</v>
      </c>
      <c r="BF171" s="246">
        <f>IF(N171="snížená",J171,0)</f>
        <v>0</v>
      </c>
      <c r="BG171" s="246">
        <f>IF(N171="zákl. přenesená",J171,0)</f>
        <v>0</v>
      </c>
      <c r="BH171" s="246">
        <f>IF(N171="sníž. přenesená",J171,0)</f>
        <v>0</v>
      </c>
      <c r="BI171" s="246">
        <f>IF(N171="nulová",J171,0)</f>
        <v>0</v>
      </c>
      <c r="BJ171" s="14" t="s">
        <v>86</v>
      </c>
      <c r="BK171" s="246">
        <f>ROUND(I171*H171,2)</f>
        <v>0</v>
      </c>
      <c r="BL171" s="14" t="s">
        <v>180</v>
      </c>
      <c r="BM171" s="245" t="s">
        <v>668</v>
      </c>
    </row>
    <row r="172" s="12" customFormat="1" ht="22.8" customHeight="1">
      <c r="A172" s="12"/>
      <c r="B172" s="217"/>
      <c r="C172" s="218"/>
      <c r="D172" s="219" t="s">
        <v>77</v>
      </c>
      <c r="E172" s="231" t="s">
        <v>669</v>
      </c>
      <c r="F172" s="231" t="s">
        <v>670</v>
      </c>
      <c r="G172" s="218"/>
      <c r="H172" s="218"/>
      <c r="I172" s="221"/>
      <c r="J172" s="232">
        <f>BK172</f>
        <v>0</v>
      </c>
      <c r="K172" s="218"/>
      <c r="L172" s="223"/>
      <c r="M172" s="224"/>
      <c r="N172" s="225"/>
      <c r="O172" s="225"/>
      <c r="P172" s="226">
        <f>SUM(P173:P175)</f>
        <v>0</v>
      </c>
      <c r="Q172" s="225"/>
      <c r="R172" s="226">
        <f>SUM(R173:R175)</f>
        <v>0</v>
      </c>
      <c r="S172" s="225"/>
      <c r="T172" s="227">
        <f>SUM(T173:T175)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28" t="s">
        <v>86</v>
      </c>
      <c r="AT172" s="229" t="s">
        <v>77</v>
      </c>
      <c r="AU172" s="229" t="s">
        <v>86</v>
      </c>
      <c r="AY172" s="228" t="s">
        <v>123</v>
      </c>
      <c r="BK172" s="230">
        <f>SUM(BK173:BK175)</f>
        <v>0</v>
      </c>
    </row>
    <row r="173" s="2" customFormat="1" ht="24" customHeight="1">
      <c r="A173" s="35"/>
      <c r="B173" s="36"/>
      <c r="C173" s="233" t="s">
        <v>458</v>
      </c>
      <c r="D173" s="233" t="s">
        <v>127</v>
      </c>
      <c r="E173" s="234" t="s">
        <v>671</v>
      </c>
      <c r="F173" s="235" t="s">
        <v>672</v>
      </c>
      <c r="G173" s="236" t="s">
        <v>160</v>
      </c>
      <c r="H173" s="237">
        <v>9</v>
      </c>
      <c r="I173" s="238"/>
      <c r="J173" s="239">
        <f>ROUND(I173*H173,2)</f>
        <v>0</v>
      </c>
      <c r="K173" s="240"/>
      <c r="L173" s="41"/>
      <c r="M173" s="241" t="s">
        <v>1</v>
      </c>
      <c r="N173" s="242" t="s">
        <v>43</v>
      </c>
      <c r="O173" s="88"/>
      <c r="P173" s="243">
        <f>O173*H173</f>
        <v>0</v>
      </c>
      <c r="Q173" s="243">
        <v>0</v>
      </c>
      <c r="R173" s="243">
        <f>Q173*H173</f>
        <v>0</v>
      </c>
      <c r="S173" s="243">
        <v>0</v>
      </c>
      <c r="T173" s="244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45" t="s">
        <v>180</v>
      </c>
      <c r="AT173" s="245" t="s">
        <v>127</v>
      </c>
      <c r="AU173" s="245" t="s">
        <v>88</v>
      </c>
      <c r="AY173" s="14" t="s">
        <v>123</v>
      </c>
      <c r="BE173" s="246">
        <f>IF(N173="základní",J173,0)</f>
        <v>0</v>
      </c>
      <c r="BF173" s="246">
        <f>IF(N173="snížená",J173,0)</f>
        <v>0</v>
      </c>
      <c r="BG173" s="246">
        <f>IF(N173="zákl. přenesená",J173,0)</f>
        <v>0</v>
      </c>
      <c r="BH173" s="246">
        <f>IF(N173="sníž. přenesená",J173,0)</f>
        <v>0</v>
      </c>
      <c r="BI173" s="246">
        <f>IF(N173="nulová",J173,0)</f>
        <v>0</v>
      </c>
      <c r="BJ173" s="14" t="s">
        <v>86</v>
      </c>
      <c r="BK173" s="246">
        <f>ROUND(I173*H173,2)</f>
        <v>0</v>
      </c>
      <c r="BL173" s="14" t="s">
        <v>180</v>
      </c>
      <c r="BM173" s="245" t="s">
        <v>673</v>
      </c>
    </row>
    <row r="174" s="2" customFormat="1" ht="24" customHeight="1">
      <c r="A174" s="35"/>
      <c r="B174" s="36"/>
      <c r="C174" s="233" t="s">
        <v>486</v>
      </c>
      <c r="D174" s="233" t="s">
        <v>127</v>
      </c>
      <c r="E174" s="234" t="s">
        <v>674</v>
      </c>
      <c r="F174" s="235" t="s">
        <v>675</v>
      </c>
      <c r="G174" s="236" t="s">
        <v>160</v>
      </c>
      <c r="H174" s="237">
        <v>90</v>
      </c>
      <c r="I174" s="238"/>
      <c r="J174" s="239">
        <f>ROUND(I174*H174,2)</f>
        <v>0</v>
      </c>
      <c r="K174" s="240"/>
      <c r="L174" s="41"/>
      <c r="M174" s="241" t="s">
        <v>1</v>
      </c>
      <c r="N174" s="242" t="s">
        <v>43</v>
      </c>
      <c r="O174" s="88"/>
      <c r="P174" s="243">
        <f>O174*H174</f>
        <v>0</v>
      </c>
      <c r="Q174" s="243">
        <v>0</v>
      </c>
      <c r="R174" s="243">
        <f>Q174*H174</f>
        <v>0</v>
      </c>
      <c r="S174" s="243">
        <v>0</v>
      </c>
      <c r="T174" s="244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45" t="s">
        <v>180</v>
      </c>
      <c r="AT174" s="245" t="s">
        <v>127</v>
      </c>
      <c r="AU174" s="245" t="s">
        <v>88</v>
      </c>
      <c r="AY174" s="14" t="s">
        <v>123</v>
      </c>
      <c r="BE174" s="246">
        <f>IF(N174="základní",J174,0)</f>
        <v>0</v>
      </c>
      <c r="BF174" s="246">
        <f>IF(N174="snížená",J174,0)</f>
        <v>0</v>
      </c>
      <c r="BG174" s="246">
        <f>IF(N174="zákl. přenesená",J174,0)</f>
        <v>0</v>
      </c>
      <c r="BH174" s="246">
        <f>IF(N174="sníž. přenesená",J174,0)</f>
        <v>0</v>
      </c>
      <c r="BI174" s="246">
        <f>IF(N174="nulová",J174,0)</f>
        <v>0</v>
      </c>
      <c r="BJ174" s="14" t="s">
        <v>86</v>
      </c>
      <c r="BK174" s="246">
        <f>ROUND(I174*H174,2)</f>
        <v>0</v>
      </c>
      <c r="BL174" s="14" t="s">
        <v>180</v>
      </c>
      <c r="BM174" s="245" t="s">
        <v>676</v>
      </c>
    </row>
    <row r="175" s="2" customFormat="1" ht="24" customHeight="1">
      <c r="A175" s="35"/>
      <c r="B175" s="36"/>
      <c r="C175" s="233" t="s">
        <v>446</v>
      </c>
      <c r="D175" s="233" t="s">
        <v>127</v>
      </c>
      <c r="E175" s="234" t="s">
        <v>677</v>
      </c>
      <c r="F175" s="235" t="s">
        <v>678</v>
      </c>
      <c r="G175" s="236" t="s">
        <v>160</v>
      </c>
      <c r="H175" s="237">
        <v>9</v>
      </c>
      <c r="I175" s="238"/>
      <c r="J175" s="239">
        <f>ROUND(I175*H175,2)</f>
        <v>0</v>
      </c>
      <c r="K175" s="240"/>
      <c r="L175" s="41"/>
      <c r="M175" s="241" t="s">
        <v>1</v>
      </c>
      <c r="N175" s="242" t="s">
        <v>43</v>
      </c>
      <c r="O175" s="88"/>
      <c r="P175" s="243">
        <f>O175*H175</f>
        <v>0</v>
      </c>
      <c r="Q175" s="243">
        <v>0</v>
      </c>
      <c r="R175" s="243">
        <f>Q175*H175</f>
        <v>0</v>
      </c>
      <c r="S175" s="243">
        <v>0</v>
      </c>
      <c r="T175" s="244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45" t="s">
        <v>180</v>
      </c>
      <c r="AT175" s="245" t="s">
        <v>127</v>
      </c>
      <c r="AU175" s="245" t="s">
        <v>88</v>
      </c>
      <c r="AY175" s="14" t="s">
        <v>123</v>
      </c>
      <c r="BE175" s="246">
        <f>IF(N175="základní",J175,0)</f>
        <v>0</v>
      </c>
      <c r="BF175" s="246">
        <f>IF(N175="snížená",J175,0)</f>
        <v>0</v>
      </c>
      <c r="BG175" s="246">
        <f>IF(N175="zákl. přenesená",J175,0)</f>
        <v>0</v>
      </c>
      <c r="BH175" s="246">
        <f>IF(N175="sníž. přenesená",J175,0)</f>
        <v>0</v>
      </c>
      <c r="BI175" s="246">
        <f>IF(N175="nulová",J175,0)</f>
        <v>0</v>
      </c>
      <c r="BJ175" s="14" t="s">
        <v>86</v>
      </c>
      <c r="BK175" s="246">
        <f>ROUND(I175*H175,2)</f>
        <v>0</v>
      </c>
      <c r="BL175" s="14" t="s">
        <v>180</v>
      </c>
      <c r="BM175" s="245" t="s">
        <v>679</v>
      </c>
    </row>
    <row r="176" s="12" customFormat="1" ht="25.92" customHeight="1">
      <c r="A176" s="12"/>
      <c r="B176" s="217"/>
      <c r="C176" s="218"/>
      <c r="D176" s="219" t="s">
        <v>77</v>
      </c>
      <c r="E176" s="220" t="s">
        <v>680</v>
      </c>
      <c r="F176" s="220" t="s">
        <v>681</v>
      </c>
      <c r="G176" s="218"/>
      <c r="H176" s="218"/>
      <c r="I176" s="221"/>
      <c r="J176" s="222">
        <f>BK176</f>
        <v>0</v>
      </c>
      <c r="K176" s="218"/>
      <c r="L176" s="223"/>
      <c r="M176" s="224"/>
      <c r="N176" s="225"/>
      <c r="O176" s="225"/>
      <c r="P176" s="226">
        <f>SUM(P177:P182)</f>
        <v>0</v>
      </c>
      <c r="Q176" s="225"/>
      <c r="R176" s="226">
        <f>SUM(R177:R182)</f>
        <v>3</v>
      </c>
      <c r="S176" s="225"/>
      <c r="T176" s="227">
        <f>SUM(T177:T182)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28" t="s">
        <v>88</v>
      </c>
      <c r="AT176" s="229" t="s">
        <v>77</v>
      </c>
      <c r="AU176" s="229" t="s">
        <v>78</v>
      </c>
      <c r="AY176" s="228" t="s">
        <v>123</v>
      </c>
      <c r="BK176" s="230">
        <f>SUM(BK177:BK182)</f>
        <v>0</v>
      </c>
    </row>
    <row r="177" s="2" customFormat="1" ht="16.5" customHeight="1">
      <c r="A177" s="35"/>
      <c r="B177" s="36"/>
      <c r="C177" s="247" t="s">
        <v>352</v>
      </c>
      <c r="D177" s="247" t="s">
        <v>134</v>
      </c>
      <c r="E177" s="248" t="s">
        <v>682</v>
      </c>
      <c r="F177" s="249" t="s">
        <v>683</v>
      </c>
      <c r="G177" s="250" t="s">
        <v>137</v>
      </c>
      <c r="H177" s="251">
        <v>40</v>
      </c>
      <c r="I177" s="252"/>
      <c r="J177" s="253">
        <f>ROUND(I177*H177,2)</f>
        <v>0</v>
      </c>
      <c r="K177" s="254"/>
      <c r="L177" s="255"/>
      <c r="M177" s="256" t="s">
        <v>1</v>
      </c>
      <c r="N177" s="257" t="s">
        <v>43</v>
      </c>
      <c r="O177" s="88"/>
      <c r="P177" s="243">
        <f>O177*H177</f>
        <v>0</v>
      </c>
      <c r="Q177" s="243">
        <v>0</v>
      </c>
      <c r="R177" s="243">
        <f>Q177*H177</f>
        <v>0</v>
      </c>
      <c r="S177" s="243">
        <v>0</v>
      </c>
      <c r="T177" s="244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45" t="s">
        <v>138</v>
      </c>
      <c r="AT177" s="245" t="s">
        <v>134</v>
      </c>
      <c r="AU177" s="245" t="s">
        <v>86</v>
      </c>
      <c r="AY177" s="14" t="s">
        <v>123</v>
      </c>
      <c r="BE177" s="246">
        <f>IF(N177="základní",J177,0)</f>
        <v>0</v>
      </c>
      <c r="BF177" s="246">
        <f>IF(N177="snížená",J177,0)</f>
        <v>0</v>
      </c>
      <c r="BG177" s="246">
        <f>IF(N177="zákl. přenesená",J177,0)</f>
        <v>0</v>
      </c>
      <c r="BH177" s="246">
        <f>IF(N177="sníž. přenesená",J177,0)</f>
        <v>0</v>
      </c>
      <c r="BI177" s="246">
        <f>IF(N177="nulová",J177,0)</f>
        <v>0</v>
      </c>
      <c r="BJ177" s="14" t="s">
        <v>86</v>
      </c>
      <c r="BK177" s="246">
        <f>ROUND(I177*H177,2)</f>
        <v>0</v>
      </c>
      <c r="BL177" s="14" t="s">
        <v>131</v>
      </c>
      <c r="BM177" s="245" t="s">
        <v>684</v>
      </c>
    </row>
    <row r="178" s="2" customFormat="1" ht="16.5" customHeight="1">
      <c r="A178" s="35"/>
      <c r="B178" s="36"/>
      <c r="C178" s="247" t="s">
        <v>380</v>
      </c>
      <c r="D178" s="247" t="s">
        <v>134</v>
      </c>
      <c r="E178" s="248" t="s">
        <v>685</v>
      </c>
      <c r="F178" s="249" t="s">
        <v>686</v>
      </c>
      <c r="G178" s="250" t="s">
        <v>171</v>
      </c>
      <c r="H178" s="251">
        <v>4</v>
      </c>
      <c r="I178" s="252"/>
      <c r="J178" s="253">
        <f>ROUND(I178*H178,2)</f>
        <v>0</v>
      </c>
      <c r="K178" s="254"/>
      <c r="L178" s="255"/>
      <c r="M178" s="256" t="s">
        <v>1</v>
      </c>
      <c r="N178" s="257" t="s">
        <v>43</v>
      </c>
      <c r="O178" s="88"/>
      <c r="P178" s="243">
        <f>O178*H178</f>
        <v>0</v>
      </c>
      <c r="Q178" s="243">
        <v>0</v>
      </c>
      <c r="R178" s="243">
        <f>Q178*H178</f>
        <v>0</v>
      </c>
      <c r="S178" s="243">
        <v>0</v>
      </c>
      <c r="T178" s="244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45" t="s">
        <v>138</v>
      </c>
      <c r="AT178" s="245" t="s">
        <v>134</v>
      </c>
      <c r="AU178" s="245" t="s">
        <v>86</v>
      </c>
      <c r="AY178" s="14" t="s">
        <v>123</v>
      </c>
      <c r="BE178" s="246">
        <f>IF(N178="základní",J178,0)</f>
        <v>0</v>
      </c>
      <c r="BF178" s="246">
        <f>IF(N178="snížená",J178,0)</f>
        <v>0</v>
      </c>
      <c r="BG178" s="246">
        <f>IF(N178="zákl. přenesená",J178,0)</f>
        <v>0</v>
      </c>
      <c r="BH178" s="246">
        <f>IF(N178="sníž. přenesená",J178,0)</f>
        <v>0</v>
      </c>
      <c r="BI178" s="246">
        <f>IF(N178="nulová",J178,0)</f>
        <v>0</v>
      </c>
      <c r="BJ178" s="14" t="s">
        <v>86</v>
      </c>
      <c r="BK178" s="246">
        <f>ROUND(I178*H178,2)</f>
        <v>0</v>
      </c>
      <c r="BL178" s="14" t="s">
        <v>131</v>
      </c>
      <c r="BM178" s="245" t="s">
        <v>687</v>
      </c>
    </row>
    <row r="179" s="2" customFormat="1" ht="16.5" customHeight="1">
      <c r="A179" s="35"/>
      <c r="B179" s="36"/>
      <c r="C179" s="247" t="s">
        <v>384</v>
      </c>
      <c r="D179" s="247" t="s">
        <v>134</v>
      </c>
      <c r="E179" s="248" t="s">
        <v>688</v>
      </c>
      <c r="F179" s="249" t="s">
        <v>689</v>
      </c>
      <c r="G179" s="250" t="s">
        <v>171</v>
      </c>
      <c r="H179" s="251">
        <v>4</v>
      </c>
      <c r="I179" s="252"/>
      <c r="J179" s="253">
        <f>ROUND(I179*H179,2)</f>
        <v>0</v>
      </c>
      <c r="K179" s="254"/>
      <c r="L179" s="255"/>
      <c r="M179" s="256" t="s">
        <v>1</v>
      </c>
      <c r="N179" s="257" t="s">
        <v>43</v>
      </c>
      <c r="O179" s="88"/>
      <c r="P179" s="243">
        <f>O179*H179</f>
        <v>0</v>
      </c>
      <c r="Q179" s="243">
        <v>0</v>
      </c>
      <c r="R179" s="243">
        <f>Q179*H179</f>
        <v>0</v>
      </c>
      <c r="S179" s="243">
        <v>0</v>
      </c>
      <c r="T179" s="244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45" t="s">
        <v>138</v>
      </c>
      <c r="AT179" s="245" t="s">
        <v>134</v>
      </c>
      <c r="AU179" s="245" t="s">
        <v>86</v>
      </c>
      <c r="AY179" s="14" t="s">
        <v>123</v>
      </c>
      <c r="BE179" s="246">
        <f>IF(N179="základní",J179,0)</f>
        <v>0</v>
      </c>
      <c r="BF179" s="246">
        <f>IF(N179="snížená",J179,0)</f>
        <v>0</v>
      </c>
      <c r="BG179" s="246">
        <f>IF(N179="zákl. přenesená",J179,0)</f>
        <v>0</v>
      </c>
      <c r="BH179" s="246">
        <f>IF(N179="sníž. přenesená",J179,0)</f>
        <v>0</v>
      </c>
      <c r="BI179" s="246">
        <f>IF(N179="nulová",J179,0)</f>
        <v>0</v>
      </c>
      <c r="BJ179" s="14" t="s">
        <v>86</v>
      </c>
      <c r="BK179" s="246">
        <f>ROUND(I179*H179,2)</f>
        <v>0</v>
      </c>
      <c r="BL179" s="14" t="s">
        <v>131</v>
      </c>
      <c r="BM179" s="245" t="s">
        <v>690</v>
      </c>
    </row>
    <row r="180" s="2" customFormat="1" ht="16.5" customHeight="1">
      <c r="A180" s="35"/>
      <c r="B180" s="36"/>
      <c r="C180" s="247" t="s">
        <v>396</v>
      </c>
      <c r="D180" s="247" t="s">
        <v>134</v>
      </c>
      <c r="E180" s="248" t="s">
        <v>691</v>
      </c>
      <c r="F180" s="249" t="s">
        <v>692</v>
      </c>
      <c r="G180" s="250" t="s">
        <v>171</v>
      </c>
      <c r="H180" s="251">
        <v>4</v>
      </c>
      <c r="I180" s="252"/>
      <c r="J180" s="253">
        <f>ROUND(I180*H180,2)</f>
        <v>0</v>
      </c>
      <c r="K180" s="254"/>
      <c r="L180" s="255"/>
      <c r="M180" s="256" t="s">
        <v>1</v>
      </c>
      <c r="N180" s="257" t="s">
        <v>43</v>
      </c>
      <c r="O180" s="88"/>
      <c r="P180" s="243">
        <f>O180*H180</f>
        <v>0</v>
      </c>
      <c r="Q180" s="243">
        <v>0</v>
      </c>
      <c r="R180" s="243">
        <f>Q180*H180</f>
        <v>0</v>
      </c>
      <c r="S180" s="243">
        <v>0</v>
      </c>
      <c r="T180" s="244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45" t="s">
        <v>138</v>
      </c>
      <c r="AT180" s="245" t="s">
        <v>134</v>
      </c>
      <c r="AU180" s="245" t="s">
        <v>86</v>
      </c>
      <c r="AY180" s="14" t="s">
        <v>123</v>
      </c>
      <c r="BE180" s="246">
        <f>IF(N180="základní",J180,0)</f>
        <v>0</v>
      </c>
      <c r="BF180" s="246">
        <f>IF(N180="snížená",J180,0)</f>
        <v>0</v>
      </c>
      <c r="BG180" s="246">
        <f>IF(N180="zákl. přenesená",J180,0)</f>
        <v>0</v>
      </c>
      <c r="BH180" s="246">
        <f>IF(N180="sníž. přenesená",J180,0)</f>
        <v>0</v>
      </c>
      <c r="BI180" s="246">
        <f>IF(N180="nulová",J180,0)</f>
        <v>0</v>
      </c>
      <c r="BJ180" s="14" t="s">
        <v>86</v>
      </c>
      <c r="BK180" s="246">
        <f>ROUND(I180*H180,2)</f>
        <v>0</v>
      </c>
      <c r="BL180" s="14" t="s">
        <v>131</v>
      </c>
      <c r="BM180" s="245" t="s">
        <v>693</v>
      </c>
    </row>
    <row r="181" s="2" customFormat="1" ht="16.5" customHeight="1">
      <c r="A181" s="35"/>
      <c r="B181" s="36"/>
      <c r="C181" s="247" t="s">
        <v>400</v>
      </c>
      <c r="D181" s="247" t="s">
        <v>134</v>
      </c>
      <c r="E181" s="248" t="s">
        <v>694</v>
      </c>
      <c r="F181" s="249" t="s">
        <v>695</v>
      </c>
      <c r="G181" s="250" t="s">
        <v>171</v>
      </c>
      <c r="H181" s="251">
        <v>1</v>
      </c>
      <c r="I181" s="252"/>
      <c r="J181" s="253">
        <f>ROUND(I181*H181,2)</f>
        <v>0</v>
      </c>
      <c r="K181" s="254"/>
      <c r="L181" s="255"/>
      <c r="M181" s="256" t="s">
        <v>1</v>
      </c>
      <c r="N181" s="257" t="s">
        <v>43</v>
      </c>
      <c r="O181" s="88"/>
      <c r="P181" s="243">
        <f>O181*H181</f>
        <v>0</v>
      </c>
      <c r="Q181" s="243">
        <v>3</v>
      </c>
      <c r="R181" s="243">
        <f>Q181*H181</f>
        <v>3</v>
      </c>
      <c r="S181" s="243">
        <v>0</v>
      </c>
      <c r="T181" s="244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45" t="s">
        <v>138</v>
      </c>
      <c r="AT181" s="245" t="s">
        <v>134</v>
      </c>
      <c r="AU181" s="245" t="s">
        <v>86</v>
      </c>
      <c r="AY181" s="14" t="s">
        <v>123</v>
      </c>
      <c r="BE181" s="246">
        <f>IF(N181="základní",J181,0)</f>
        <v>0</v>
      </c>
      <c r="BF181" s="246">
        <f>IF(N181="snížená",J181,0)</f>
        <v>0</v>
      </c>
      <c r="BG181" s="246">
        <f>IF(N181="zákl. přenesená",J181,0)</f>
        <v>0</v>
      </c>
      <c r="BH181" s="246">
        <f>IF(N181="sníž. přenesená",J181,0)</f>
        <v>0</v>
      </c>
      <c r="BI181" s="246">
        <f>IF(N181="nulová",J181,0)</f>
        <v>0</v>
      </c>
      <c r="BJ181" s="14" t="s">
        <v>86</v>
      </c>
      <c r="BK181" s="246">
        <f>ROUND(I181*H181,2)</f>
        <v>0</v>
      </c>
      <c r="BL181" s="14" t="s">
        <v>131</v>
      </c>
      <c r="BM181" s="245" t="s">
        <v>696</v>
      </c>
    </row>
    <row r="182" s="2" customFormat="1" ht="16.5" customHeight="1">
      <c r="A182" s="35"/>
      <c r="B182" s="36"/>
      <c r="C182" s="233" t="s">
        <v>404</v>
      </c>
      <c r="D182" s="233" t="s">
        <v>127</v>
      </c>
      <c r="E182" s="234" t="s">
        <v>697</v>
      </c>
      <c r="F182" s="235" t="s">
        <v>698</v>
      </c>
      <c r="G182" s="236" t="s">
        <v>151</v>
      </c>
      <c r="H182" s="237">
        <v>4</v>
      </c>
      <c r="I182" s="238"/>
      <c r="J182" s="239">
        <f>ROUND(I182*H182,2)</f>
        <v>0</v>
      </c>
      <c r="K182" s="240"/>
      <c r="L182" s="41"/>
      <c r="M182" s="241" t="s">
        <v>1</v>
      </c>
      <c r="N182" s="242" t="s">
        <v>43</v>
      </c>
      <c r="O182" s="88"/>
      <c r="P182" s="243">
        <f>O182*H182</f>
        <v>0</v>
      </c>
      <c r="Q182" s="243">
        <v>0</v>
      </c>
      <c r="R182" s="243">
        <f>Q182*H182</f>
        <v>0</v>
      </c>
      <c r="S182" s="243">
        <v>0</v>
      </c>
      <c r="T182" s="244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45" t="s">
        <v>180</v>
      </c>
      <c r="AT182" s="245" t="s">
        <v>127</v>
      </c>
      <c r="AU182" s="245" t="s">
        <v>86</v>
      </c>
      <c r="AY182" s="14" t="s">
        <v>123</v>
      </c>
      <c r="BE182" s="246">
        <f>IF(N182="základní",J182,0)</f>
        <v>0</v>
      </c>
      <c r="BF182" s="246">
        <f>IF(N182="snížená",J182,0)</f>
        <v>0</v>
      </c>
      <c r="BG182" s="246">
        <f>IF(N182="zákl. přenesená",J182,0)</f>
        <v>0</v>
      </c>
      <c r="BH182" s="246">
        <f>IF(N182="sníž. přenesená",J182,0)</f>
        <v>0</v>
      </c>
      <c r="BI182" s="246">
        <f>IF(N182="nulová",J182,0)</f>
        <v>0</v>
      </c>
      <c r="BJ182" s="14" t="s">
        <v>86</v>
      </c>
      <c r="BK182" s="246">
        <f>ROUND(I182*H182,2)</f>
        <v>0</v>
      </c>
      <c r="BL182" s="14" t="s">
        <v>180</v>
      </c>
      <c r="BM182" s="245" t="s">
        <v>699</v>
      </c>
    </row>
    <row r="183" s="12" customFormat="1" ht="25.92" customHeight="1">
      <c r="A183" s="12"/>
      <c r="B183" s="217"/>
      <c r="C183" s="218"/>
      <c r="D183" s="219" t="s">
        <v>77</v>
      </c>
      <c r="E183" s="220" t="s">
        <v>121</v>
      </c>
      <c r="F183" s="220" t="s">
        <v>122</v>
      </c>
      <c r="G183" s="218"/>
      <c r="H183" s="218"/>
      <c r="I183" s="221"/>
      <c r="J183" s="222">
        <f>BK183</f>
        <v>0</v>
      </c>
      <c r="K183" s="218"/>
      <c r="L183" s="223"/>
      <c r="M183" s="224"/>
      <c r="N183" s="225"/>
      <c r="O183" s="225"/>
      <c r="P183" s="226">
        <f>P184+P189+P197+P203+P212+P227</f>
        <v>0</v>
      </c>
      <c r="Q183" s="225"/>
      <c r="R183" s="226">
        <f>R184+R189+R197+R203+R212+R227</f>
        <v>0.93663399999999997</v>
      </c>
      <c r="S183" s="225"/>
      <c r="T183" s="227">
        <f>T184+T189+T197+T203+T212+T227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28" t="s">
        <v>88</v>
      </c>
      <c r="AT183" s="229" t="s">
        <v>77</v>
      </c>
      <c r="AU183" s="229" t="s">
        <v>78</v>
      </c>
      <c r="AY183" s="228" t="s">
        <v>123</v>
      </c>
      <c r="BK183" s="230">
        <f>BK184+BK189+BK197+BK203+BK212+BK227</f>
        <v>0</v>
      </c>
    </row>
    <row r="184" s="12" customFormat="1" ht="22.8" customHeight="1">
      <c r="A184" s="12"/>
      <c r="B184" s="217"/>
      <c r="C184" s="218"/>
      <c r="D184" s="219" t="s">
        <v>77</v>
      </c>
      <c r="E184" s="231" t="s">
        <v>700</v>
      </c>
      <c r="F184" s="231" t="s">
        <v>701</v>
      </c>
      <c r="G184" s="218"/>
      <c r="H184" s="218"/>
      <c r="I184" s="221"/>
      <c r="J184" s="232">
        <f>BK184</f>
        <v>0</v>
      </c>
      <c r="K184" s="218"/>
      <c r="L184" s="223"/>
      <c r="M184" s="224"/>
      <c r="N184" s="225"/>
      <c r="O184" s="225"/>
      <c r="P184" s="226">
        <f>SUM(P185:P188)</f>
        <v>0</v>
      </c>
      <c r="Q184" s="225"/>
      <c r="R184" s="226">
        <f>SUM(R185:R188)</f>
        <v>0.062724000000000002</v>
      </c>
      <c r="S184" s="225"/>
      <c r="T184" s="227">
        <f>SUM(T185:T188)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28" t="s">
        <v>88</v>
      </c>
      <c r="AT184" s="229" t="s">
        <v>77</v>
      </c>
      <c r="AU184" s="229" t="s">
        <v>86</v>
      </c>
      <c r="AY184" s="228" t="s">
        <v>123</v>
      </c>
      <c r="BK184" s="230">
        <f>SUM(BK185:BK188)</f>
        <v>0</v>
      </c>
    </row>
    <row r="185" s="2" customFormat="1" ht="24" customHeight="1">
      <c r="A185" s="35"/>
      <c r="B185" s="36"/>
      <c r="C185" s="233" t="s">
        <v>498</v>
      </c>
      <c r="D185" s="233" t="s">
        <v>127</v>
      </c>
      <c r="E185" s="234" t="s">
        <v>702</v>
      </c>
      <c r="F185" s="235" t="s">
        <v>703</v>
      </c>
      <c r="G185" s="236" t="s">
        <v>130</v>
      </c>
      <c r="H185" s="237">
        <v>2</v>
      </c>
      <c r="I185" s="238"/>
      <c r="J185" s="239">
        <f>ROUND(I185*H185,2)</f>
        <v>0</v>
      </c>
      <c r="K185" s="240"/>
      <c r="L185" s="41"/>
      <c r="M185" s="241" t="s">
        <v>1</v>
      </c>
      <c r="N185" s="242" t="s">
        <v>43</v>
      </c>
      <c r="O185" s="88"/>
      <c r="P185" s="243">
        <f>O185*H185</f>
        <v>0</v>
      </c>
      <c r="Q185" s="243">
        <v>0</v>
      </c>
      <c r="R185" s="243">
        <f>Q185*H185</f>
        <v>0</v>
      </c>
      <c r="S185" s="243">
        <v>0</v>
      </c>
      <c r="T185" s="244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45" t="s">
        <v>131</v>
      </c>
      <c r="AT185" s="245" t="s">
        <v>127</v>
      </c>
      <c r="AU185" s="245" t="s">
        <v>88</v>
      </c>
      <c r="AY185" s="14" t="s">
        <v>123</v>
      </c>
      <c r="BE185" s="246">
        <f>IF(N185="základní",J185,0)</f>
        <v>0</v>
      </c>
      <c r="BF185" s="246">
        <f>IF(N185="snížená",J185,0)</f>
        <v>0</v>
      </c>
      <c r="BG185" s="246">
        <f>IF(N185="zákl. přenesená",J185,0)</f>
        <v>0</v>
      </c>
      <c r="BH185" s="246">
        <f>IF(N185="sníž. přenesená",J185,0)</f>
        <v>0</v>
      </c>
      <c r="BI185" s="246">
        <f>IF(N185="nulová",J185,0)</f>
        <v>0</v>
      </c>
      <c r="BJ185" s="14" t="s">
        <v>86</v>
      </c>
      <c r="BK185" s="246">
        <f>ROUND(I185*H185,2)</f>
        <v>0</v>
      </c>
      <c r="BL185" s="14" t="s">
        <v>131</v>
      </c>
      <c r="BM185" s="245" t="s">
        <v>704</v>
      </c>
    </row>
    <row r="186" s="2" customFormat="1" ht="16.5" customHeight="1">
      <c r="A186" s="35"/>
      <c r="B186" s="36"/>
      <c r="C186" s="247" t="s">
        <v>502</v>
      </c>
      <c r="D186" s="247" t="s">
        <v>134</v>
      </c>
      <c r="E186" s="248" t="s">
        <v>705</v>
      </c>
      <c r="F186" s="249" t="s">
        <v>706</v>
      </c>
      <c r="G186" s="250" t="s">
        <v>160</v>
      </c>
      <c r="H186" s="251">
        <v>0.052999999999999998</v>
      </c>
      <c r="I186" s="252"/>
      <c r="J186" s="253">
        <f>ROUND(I186*H186,2)</f>
        <v>0</v>
      </c>
      <c r="K186" s="254"/>
      <c r="L186" s="255"/>
      <c r="M186" s="256" t="s">
        <v>1</v>
      </c>
      <c r="N186" s="257" t="s">
        <v>43</v>
      </c>
      <c r="O186" s="88"/>
      <c r="P186" s="243">
        <f>O186*H186</f>
        <v>0</v>
      </c>
      <c r="Q186" s="243">
        <v>1</v>
      </c>
      <c r="R186" s="243">
        <f>Q186*H186</f>
        <v>0.052999999999999998</v>
      </c>
      <c r="S186" s="243">
        <v>0</v>
      </c>
      <c r="T186" s="244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45" t="s">
        <v>138</v>
      </c>
      <c r="AT186" s="245" t="s">
        <v>134</v>
      </c>
      <c r="AU186" s="245" t="s">
        <v>88</v>
      </c>
      <c r="AY186" s="14" t="s">
        <v>123</v>
      </c>
      <c r="BE186" s="246">
        <f>IF(N186="základní",J186,0)</f>
        <v>0</v>
      </c>
      <c r="BF186" s="246">
        <f>IF(N186="snížená",J186,0)</f>
        <v>0</v>
      </c>
      <c r="BG186" s="246">
        <f>IF(N186="zákl. přenesená",J186,0)</f>
        <v>0</v>
      </c>
      <c r="BH186" s="246">
        <f>IF(N186="sníž. přenesená",J186,0)</f>
        <v>0</v>
      </c>
      <c r="BI186" s="246">
        <f>IF(N186="nulová",J186,0)</f>
        <v>0</v>
      </c>
      <c r="BJ186" s="14" t="s">
        <v>86</v>
      </c>
      <c r="BK186" s="246">
        <f>ROUND(I186*H186,2)</f>
        <v>0</v>
      </c>
      <c r="BL186" s="14" t="s">
        <v>131</v>
      </c>
      <c r="BM186" s="245" t="s">
        <v>707</v>
      </c>
    </row>
    <row r="187" s="2" customFormat="1" ht="24" customHeight="1">
      <c r="A187" s="35"/>
      <c r="B187" s="36"/>
      <c r="C187" s="233" t="s">
        <v>506</v>
      </c>
      <c r="D187" s="233" t="s">
        <v>127</v>
      </c>
      <c r="E187" s="234" t="s">
        <v>708</v>
      </c>
      <c r="F187" s="235" t="s">
        <v>709</v>
      </c>
      <c r="G187" s="236" t="s">
        <v>130</v>
      </c>
      <c r="H187" s="237">
        <v>2</v>
      </c>
      <c r="I187" s="238"/>
      <c r="J187" s="239">
        <f>ROUND(I187*H187,2)</f>
        <v>0</v>
      </c>
      <c r="K187" s="240"/>
      <c r="L187" s="41"/>
      <c r="M187" s="241" t="s">
        <v>1</v>
      </c>
      <c r="N187" s="242" t="s">
        <v>43</v>
      </c>
      <c r="O187" s="88"/>
      <c r="P187" s="243">
        <f>O187*H187</f>
        <v>0</v>
      </c>
      <c r="Q187" s="243">
        <v>0.00040000000000000002</v>
      </c>
      <c r="R187" s="243">
        <f>Q187*H187</f>
        <v>0.00080000000000000004</v>
      </c>
      <c r="S187" s="243">
        <v>0</v>
      </c>
      <c r="T187" s="244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45" t="s">
        <v>131</v>
      </c>
      <c r="AT187" s="245" t="s">
        <v>127</v>
      </c>
      <c r="AU187" s="245" t="s">
        <v>88</v>
      </c>
      <c r="AY187" s="14" t="s">
        <v>123</v>
      </c>
      <c r="BE187" s="246">
        <f>IF(N187="základní",J187,0)</f>
        <v>0</v>
      </c>
      <c r="BF187" s="246">
        <f>IF(N187="snížená",J187,0)</f>
        <v>0</v>
      </c>
      <c r="BG187" s="246">
        <f>IF(N187="zákl. přenesená",J187,0)</f>
        <v>0</v>
      </c>
      <c r="BH187" s="246">
        <f>IF(N187="sníž. přenesená",J187,0)</f>
        <v>0</v>
      </c>
      <c r="BI187" s="246">
        <f>IF(N187="nulová",J187,0)</f>
        <v>0</v>
      </c>
      <c r="BJ187" s="14" t="s">
        <v>86</v>
      </c>
      <c r="BK187" s="246">
        <f>ROUND(I187*H187,2)</f>
        <v>0</v>
      </c>
      <c r="BL187" s="14" t="s">
        <v>131</v>
      </c>
      <c r="BM187" s="245" t="s">
        <v>710</v>
      </c>
    </row>
    <row r="188" s="2" customFormat="1" ht="16.5" customHeight="1">
      <c r="A188" s="35"/>
      <c r="B188" s="36"/>
      <c r="C188" s="247" t="s">
        <v>510</v>
      </c>
      <c r="D188" s="247" t="s">
        <v>134</v>
      </c>
      <c r="E188" s="248" t="s">
        <v>711</v>
      </c>
      <c r="F188" s="249" t="s">
        <v>712</v>
      </c>
      <c r="G188" s="250" t="s">
        <v>130</v>
      </c>
      <c r="H188" s="251">
        <v>2.2999999999999998</v>
      </c>
      <c r="I188" s="252"/>
      <c r="J188" s="253">
        <f>ROUND(I188*H188,2)</f>
        <v>0</v>
      </c>
      <c r="K188" s="254"/>
      <c r="L188" s="255"/>
      <c r="M188" s="256" t="s">
        <v>1</v>
      </c>
      <c r="N188" s="257" t="s">
        <v>43</v>
      </c>
      <c r="O188" s="88"/>
      <c r="P188" s="243">
        <f>O188*H188</f>
        <v>0</v>
      </c>
      <c r="Q188" s="243">
        <v>0.0038800000000000002</v>
      </c>
      <c r="R188" s="243">
        <f>Q188*H188</f>
        <v>0.0089239999999999996</v>
      </c>
      <c r="S188" s="243">
        <v>0</v>
      </c>
      <c r="T188" s="244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45" t="s">
        <v>138</v>
      </c>
      <c r="AT188" s="245" t="s">
        <v>134</v>
      </c>
      <c r="AU188" s="245" t="s">
        <v>88</v>
      </c>
      <c r="AY188" s="14" t="s">
        <v>123</v>
      </c>
      <c r="BE188" s="246">
        <f>IF(N188="základní",J188,0)</f>
        <v>0</v>
      </c>
      <c r="BF188" s="246">
        <f>IF(N188="snížená",J188,0)</f>
        <v>0</v>
      </c>
      <c r="BG188" s="246">
        <f>IF(N188="zákl. přenesená",J188,0)</f>
        <v>0</v>
      </c>
      <c r="BH188" s="246">
        <f>IF(N188="sníž. přenesená",J188,0)</f>
        <v>0</v>
      </c>
      <c r="BI188" s="246">
        <f>IF(N188="nulová",J188,0)</f>
        <v>0</v>
      </c>
      <c r="BJ188" s="14" t="s">
        <v>86</v>
      </c>
      <c r="BK188" s="246">
        <f>ROUND(I188*H188,2)</f>
        <v>0</v>
      </c>
      <c r="BL188" s="14" t="s">
        <v>131</v>
      </c>
      <c r="BM188" s="245" t="s">
        <v>713</v>
      </c>
    </row>
    <row r="189" s="12" customFormat="1" ht="22.8" customHeight="1">
      <c r="A189" s="12"/>
      <c r="B189" s="217"/>
      <c r="C189" s="218"/>
      <c r="D189" s="219" t="s">
        <v>77</v>
      </c>
      <c r="E189" s="231" t="s">
        <v>124</v>
      </c>
      <c r="F189" s="231" t="s">
        <v>125</v>
      </c>
      <c r="G189" s="218"/>
      <c r="H189" s="218"/>
      <c r="I189" s="221"/>
      <c r="J189" s="232">
        <f>BK189</f>
        <v>0</v>
      </c>
      <c r="K189" s="218"/>
      <c r="L189" s="223"/>
      <c r="M189" s="224"/>
      <c r="N189" s="225"/>
      <c r="O189" s="225"/>
      <c r="P189" s="226">
        <f>SUM(P190:P196)</f>
        <v>0</v>
      </c>
      <c r="Q189" s="225"/>
      <c r="R189" s="226">
        <f>SUM(R190:R196)</f>
        <v>0.18171999999999999</v>
      </c>
      <c r="S189" s="225"/>
      <c r="T189" s="227">
        <f>SUM(T190:T196)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28" t="s">
        <v>88</v>
      </c>
      <c r="AT189" s="229" t="s">
        <v>77</v>
      </c>
      <c r="AU189" s="229" t="s">
        <v>86</v>
      </c>
      <c r="AY189" s="228" t="s">
        <v>123</v>
      </c>
      <c r="BK189" s="230">
        <f>SUM(BK190:BK196)</f>
        <v>0</v>
      </c>
    </row>
    <row r="190" s="2" customFormat="1" ht="24" customHeight="1">
      <c r="A190" s="35"/>
      <c r="B190" s="36"/>
      <c r="C190" s="233" t="s">
        <v>216</v>
      </c>
      <c r="D190" s="233" t="s">
        <v>127</v>
      </c>
      <c r="E190" s="234" t="s">
        <v>128</v>
      </c>
      <c r="F190" s="235" t="s">
        <v>129</v>
      </c>
      <c r="G190" s="236" t="s">
        <v>130</v>
      </c>
      <c r="H190" s="237">
        <v>2</v>
      </c>
      <c r="I190" s="238"/>
      <c r="J190" s="239">
        <f>ROUND(I190*H190,2)</f>
        <v>0</v>
      </c>
      <c r="K190" s="240"/>
      <c r="L190" s="41"/>
      <c r="M190" s="241" t="s">
        <v>1</v>
      </c>
      <c r="N190" s="242" t="s">
        <v>43</v>
      </c>
      <c r="O190" s="88"/>
      <c r="P190" s="243">
        <f>O190*H190</f>
        <v>0</v>
      </c>
      <c r="Q190" s="243">
        <v>0.00072000000000000005</v>
      </c>
      <c r="R190" s="243">
        <f>Q190*H190</f>
        <v>0.0014400000000000001</v>
      </c>
      <c r="S190" s="243">
        <v>0</v>
      </c>
      <c r="T190" s="244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45" t="s">
        <v>131</v>
      </c>
      <c r="AT190" s="245" t="s">
        <v>127</v>
      </c>
      <c r="AU190" s="245" t="s">
        <v>88</v>
      </c>
      <c r="AY190" s="14" t="s">
        <v>123</v>
      </c>
      <c r="BE190" s="246">
        <f>IF(N190="základní",J190,0)</f>
        <v>0</v>
      </c>
      <c r="BF190" s="246">
        <f>IF(N190="snížená",J190,0)</f>
        <v>0</v>
      </c>
      <c r="BG190" s="246">
        <f>IF(N190="zákl. přenesená",J190,0)</f>
        <v>0</v>
      </c>
      <c r="BH190" s="246">
        <f>IF(N190="sníž. přenesená",J190,0)</f>
        <v>0</v>
      </c>
      <c r="BI190" s="246">
        <f>IF(N190="nulová",J190,0)</f>
        <v>0</v>
      </c>
      <c r="BJ190" s="14" t="s">
        <v>86</v>
      </c>
      <c r="BK190" s="246">
        <f>ROUND(I190*H190,2)</f>
        <v>0</v>
      </c>
      <c r="BL190" s="14" t="s">
        <v>131</v>
      </c>
      <c r="BM190" s="245" t="s">
        <v>714</v>
      </c>
    </row>
    <row r="191" s="2" customFormat="1" ht="24" customHeight="1">
      <c r="A191" s="35"/>
      <c r="B191" s="36"/>
      <c r="C191" s="247" t="s">
        <v>168</v>
      </c>
      <c r="D191" s="247" t="s">
        <v>134</v>
      </c>
      <c r="E191" s="248" t="s">
        <v>135</v>
      </c>
      <c r="F191" s="249" t="s">
        <v>136</v>
      </c>
      <c r="G191" s="250" t="s">
        <v>137</v>
      </c>
      <c r="H191" s="251">
        <v>78</v>
      </c>
      <c r="I191" s="252"/>
      <c r="J191" s="253">
        <f>ROUND(I191*H191,2)</f>
        <v>0</v>
      </c>
      <c r="K191" s="254"/>
      <c r="L191" s="255"/>
      <c r="M191" s="256" t="s">
        <v>1</v>
      </c>
      <c r="N191" s="257" t="s">
        <v>43</v>
      </c>
      <c r="O191" s="88"/>
      <c r="P191" s="243">
        <f>O191*H191</f>
        <v>0</v>
      </c>
      <c r="Q191" s="243">
        <v>0.0015</v>
      </c>
      <c r="R191" s="243">
        <f>Q191*H191</f>
        <v>0.11700000000000001</v>
      </c>
      <c r="S191" s="243">
        <v>0</v>
      </c>
      <c r="T191" s="244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45" t="s">
        <v>138</v>
      </c>
      <c r="AT191" s="245" t="s">
        <v>134</v>
      </c>
      <c r="AU191" s="245" t="s">
        <v>88</v>
      </c>
      <c r="AY191" s="14" t="s">
        <v>123</v>
      </c>
      <c r="BE191" s="246">
        <f>IF(N191="základní",J191,0)</f>
        <v>0</v>
      </c>
      <c r="BF191" s="246">
        <f>IF(N191="snížená",J191,0)</f>
        <v>0</v>
      </c>
      <c r="BG191" s="246">
        <f>IF(N191="zákl. přenesená",J191,0)</f>
        <v>0</v>
      </c>
      <c r="BH191" s="246">
        <f>IF(N191="sníž. přenesená",J191,0)</f>
        <v>0</v>
      </c>
      <c r="BI191" s="246">
        <f>IF(N191="nulová",J191,0)</f>
        <v>0</v>
      </c>
      <c r="BJ191" s="14" t="s">
        <v>86</v>
      </c>
      <c r="BK191" s="246">
        <f>ROUND(I191*H191,2)</f>
        <v>0</v>
      </c>
      <c r="BL191" s="14" t="s">
        <v>131</v>
      </c>
      <c r="BM191" s="245" t="s">
        <v>715</v>
      </c>
    </row>
    <row r="192" s="2" customFormat="1" ht="24" customHeight="1">
      <c r="A192" s="35"/>
      <c r="B192" s="36"/>
      <c r="C192" s="247" t="s">
        <v>241</v>
      </c>
      <c r="D192" s="247" t="s">
        <v>134</v>
      </c>
      <c r="E192" s="248" t="s">
        <v>145</v>
      </c>
      <c r="F192" s="249" t="s">
        <v>716</v>
      </c>
      <c r="G192" s="250" t="s">
        <v>130</v>
      </c>
      <c r="H192" s="251">
        <v>2</v>
      </c>
      <c r="I192" s="252"/>
      <c r="J192" s="253">
        <f>ROUND(I192*H192,2)</f>
        <v>0</v>
      </c>
      <c r="K192" s="254"/>
      <c r="L192" s="255"/>
      <c r="M192" s="256" t="s">
        <v>1</v>
      </c>
      <c r="N192" s="257" t="s">
        <v>43</v>
      </c>
      <c r="O192" s="88"/>
      <c r="P192" s="243">
        <f>O192*H192</f>
        <v>0</v>
      </c>
      <c r="Q192" s="243">
        <v>0.0038999999999999998</v>
      </c>
      <c r="R192" s="243">
        <f>Q192*H192</f>
        <v>0.0077999999999999996</v>
      </c>
      <c r="S192" s="243">
        <v>0</v>
      </c>
      <c r="T192" s="244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45" t="s">
        <v>138</v>
      </c>
      <c r="AT192" s="245" t="s">
        <v>134</v>
      </c>
      <c r="AU192" s="245" t="s">
        <v>88</v>
      </c>
      <c r="AY192" s="14" t="s">
        <v>123</v>
      </c>
      <c r="BE192" s="246">
        <f>IF(N192="základní",J192,0)</f>
        <v>0</v>
      </c>
      <c r="BF192" s="246">
        <f>IF(N192="snížená",J192,0)</f>
        <v>0</v>
      </c>
      <c r="BG192" s="246">
        <f>IF(N192="zákl. přenesená",J192,0)</f>
        <v>0</v>
      </c>
      <c r="BH192" s="246">
        <f>IF(N192="sníž. přenesená",J192,0)</f>
        <v>0</v>
      </c>
      <c r="BI192" s="246">
        <f>IF(N192="nulová",J192,0)</f>
        <v>0</v>
      </c>
      <c r="BJ192" s="14" t="s">
        <v>86</v>
      </c>
      <c r="BK192" s="246">
        <f>ROUND(I192*H192,2)</f>
        <v>0</v>
      </c>
      <c r="BL192" s="14" t="s">
        <v>131</v>
      </c>
      <c r="BM192" s="245" t="s">
        <v>717</v>
      </c>
    </row>
    <row r="193" s="2" customFormat="1" ht="16.5" customHeight="1">
      <c r="A193" s="35"/>
      <c r="B193" s="36"/>
      <c r="C193" s="247" t="s">
        <v>245</v>
      </c>
      <c r="D193" s="247" t="s">
        <v>134</v>
      </c>
      <c r="E193" s="248" t="s">
        <v>149</v>
      </c>
      <c r="F193" s="249" t="s">
        <v>150</v>
      </c>
      <c r="G193" s="250" t="s">
        <v>151</v>
      </c>
      <c r="H193" s="251">
        <v>5</v>
      </c>
      <c r="I193" s="252"/>
      <c r="J193" s="253">
        <f>ROUND(I193*H193,2)</f>
        <v>0</v>
      </c>
      <c r="K193" s="254"/>
      <c r="L193" s="255"/>
      <c r="M193" s="256" t="s">
        <v>1</v>
      </c>
      <c r="N193" s="257" t="s">
        <v>43</v>
      </c>
      <c r="O193" s="88"/>
      <c r="P193" s="243">
        <f>O193*H193</f>
        <v>0</v>
      </c>
      <c r="Q193" s="243">
        <v>0.0047000000000000002</v>
      </c>
      <c r="R193" s="243">
        <f>Q193*H193</f>
        <v>0.0235</v>
      </c>
      <c r="S193" s="243">
        <v>0</v>
      </c>
      <c r="T193" s="244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45" t="s">
        <v>138</v>
      </c>
      <c r="AT193" s="245" t="s">
        <v>134</v>
      </c>
      <c r="AU193" s="245" t="s">
        <v>88</v>
      </c>
      <c r="AY193" s="14" t="s">
        <v>123</v>
      </c>
      <c r="BE193" s="246">
        <f>IF(N193="základní",J193,0)</f>
        <v>0</v>
      </c>
      <c r="BF193" s="246">
        <f>IF(N193="snížená",J193,0)</f>
        <v>0</v>
      </c>
      <c r="BG193" s="246">
        <f>IF(N193="zákl. přenesená",J193,0)</f>
        <v>0</v>
      </c>
      <c r="BH193" s="246">
        <f>IF(N193="sníž. přenesená",J193,0)</f>
        <v>0</v>
      </c>
      <c r="BI193" s="246">
        <f>IF(N193="nulová",J193,0)</f>
        <v>0</v>
      </c>
      <c r="BJ193" s="14" t="s">
        <v>86</v>
      </c>
      <c r="BK193" s="246">
        <f>ROUND(I193*H193,2)</f>
        <v>0</v>
      </c>
      <c r="BL193" s="14" t="s">
        <v>131</v>
      </c>
      <c r="BM193" s="245" t="s">
        <v>718</v>
      </c>
    </row>
    <row r="194" s="2" customFormat="1" ht="24" customHeight="1">
      <c r="A194" s="35"/>
      <c r="B194" s="36"/>
      <c r="C194" s="233" t="s">
        <v>226</v>
      </c>
      <c r="D194" s="233" t="s">
        <v>127</v>
      </c>
      <c r="E194" s="234" t="s">
        <v>154</v>
      </c>
      <c r="F194" s="235" t="s">
        <v>155</v>
      </c>
      <c r="G194" s="236" t="s">
        <v>137</v>
      </c>
      <c r="H194" s="237">
        <v>78</v>
      </c>
      <c r="I194" s="238"/>
      <c r="J194" s="239">
        <f>ROUND(I194*H194,2)</f>
        <v>0</v>
      </c>
      <c r="K194" s="240"/>
      <c r="L194" s="41"/>
      <c r="M194" s="241" t="s">
        <v>1</v>
      </c>
      <c r="N194" s="242" t="s">
        <v>43</v>
      </c>
      <c r="O194" s="88"/>
      <c r="P194" s="243">
        <f>O194*H194</f>
        <v>0</v>
      </c>
      <c r="Q194" s="243">
        <v>0.00040999999999999999</v>
      </c>
      <c r="R194" s="243">
        <f>Q194*H194</f>
        <v>0.031980000000000001</v>
      </c>
      <c r="S194" s="243">
        <v>0</v>
      </c>
      <c r="T194" s="244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45" t="s">
        <v>131</v>
      </c>
      <c r="AT194" s="245" t="s">
        <v>127</v>
      </c>
      <c r="AU194" s="245" t="s">
        <v>88</v>
      </c>
      <c r="AY194" s="14" t="s">
        <v>123</v>
      </c>
      <c r="BE194" s="246">
        <f>IF(N194="základní",J194,0)</f>
        <v>0</v>
      </c>
      <c r="BF194" s="246">
        <f>IF(N194="snížená",J194,0)</f>
        <v>0</v>
      </c>
      <c r="BG194" s="246">
        <f>IF(N194="zákl. přenesená",J194,0)</f>
        <v>0</v>
      </c>
      <c r="BH194" s="246">
        <f>IF(N194="sníž. přenesená",J194,0)</f>
        <v>0</v>
      </c>
      <c r="BI194" s="246">
        <f>IF(N194="nulová",J194,0)</f>
        <v>0</v>
      </c>
      <c r="BJ194" s="14" t="s">
        <v>86</v>
      </c>
      <c r="BK194" s="246">
        <f>ROUND(I194*H194,2)</f>
        <v>0</v>
      </c>
      <c r="BL194" s="14" t="s">
        <v>131</v>
      </c>
      <c r="BM194" s="245" t="s">
        <v>719</v>
      </c>
    </row>
    <row r="195" s="2" customFormat="1" ht="24" customHeight="1">
      <c r="A195" s="35"/>
      <c r="B195" s="36"/>
      <c r="C195" s="233" t="s">
        <v>7</v>
      </c>
      <c r="D195" s="233" t="s">
        <v>127</v>
      </c>
      <c r="E195" s="234" t="s">
        <v>158</v>
      </c>
      <c r="F195" s="235" t="s">
        <v>159</v>
      </c>
      <c r="G195" s="236" t="s">
        <v>160</v>
      </c>
      <c r="H195" s="237">
        <v>0.182</v>
      </c>
      <c r="I195" s="238"/>
      <c r="J195" s="239">
        <f>ROUND(I195*H195,2)</f>
        <v>0</v>
      </c>
      <c r="K195" s="240"/>
      <c r="L195" s="41"/>
      <c r="M195" s="241" t="s">
        <v>1</v>
      </c>
      <c r="N195" s="242" t="s">
        <v>43</v>
      </c>
      <c r="O195" s="88"/>
      <c r="P195" s="243">
        <f>O195*H195</f>
        <v>0</v>
      </c>
      <c r="Q195" s="243">
        <v>0</v>
      </c>
      <c r="R195" s="243">
        <f>Q195*H195</f>
        <v>0</v>
      </c>
      <c r="S195" s="243">
        <v>0</v>
      </c>
      <c r="T195" s="244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45" t="s">
        <v>131</v>
      </c>
      <c r="AT195" s="245" t="s">
        <v>127</v>
      </c>
      <c r="AU195" s="245" t="s">
        <v>88</v>
      </c>
      <c r="AY195" s="14" t="s">
        <v>123</v>
      </c>
      <c r="BE195" s="246">
        <f>IF(N195="základní",J195,0)</f>
        <v>0</v>
      </c>
      <c r="BF195" s="246">
        <f>IF(N195="snížená",J195,0)</f>
        <v>0</v>
      </c>
      <c r="BG195" s="246">
        <f>IF(N195="zákl. přenesená",J195,0)</f>
        <v>0</v>
      </c>
      <c r="BH195" s="246">
        <f>IF(N195="sníž. přenesená",J195,0)</f>
        <v>0</v>
      </c>
      <c r="BI195" s="246">
        <f>IF(N195="nulová",J195,0)</f>
        <v>0</v>
      </c>
      <c r="BJ195" s="14" t="s">
        <v>86</v>
      </c>
      <c r="BK195" s="246">
        <f>ROUND(I195*H195,2)</f>
        <v>0</v>
      </c>
      <c r="BL195" s="14" t="s">
        <v>131</v>
      </c>
      <c r="BM195" s="245" t="s">
        <v>720</v>
      </c>
    </row>
    <row r="196" s="2" customFormat="1" ht="24" customHeight="1">
      <c r="A196" s="35"/>
      <c r="B196" s="36"/>
      <c r="C196" s="233" t="s">
        <v>251</v>
      </c>
      <c r="D196" s="233" t="s">
        <v>127</v>
      </c>
      <c r="E196" s="234" t="s">
        <v>163</v>
      </c>
      <c r="F196" s="235" t="s">
        <v>164</v>
      </c>
      <c r="G196" s="236" t="s">
        <v>160</v>
      </c>
      <c r="H196" s="237">
        <v>0.182</v>
      </c>
      <c r="I196" s="238"/>
      <c r="J196" s="239">
        <f>ROUND(I196*H196,2)</f>
        <v>0</v>
      </c>
      <c r="K196" s="240"/>
      <c r="L196" s="41"/>
      <c r="M196" s="241" t="s">
        <v>1</v>
      </c>
      <c r="N196" s="242" t="s">
        <v>43</v>
      </c>
      <c r="O196" s="88"/>
      <c r="P196" s="243">
        <f>O196*H196</f>
        <v>0</v>
      </c>
      <c r="Q196" s="243">
        <v>0</v>
      </c>
      <c r="R196" s="243">
        <f>Q196*H196</f>
        <v>0</v>
      </c>
      <c r="S196" s="243">
        <v>0</v>
      </c>
      <c r="T196" s="244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45" t="s">
        <v>131</v>
      </c>
      <c r="AT196" s="245" t="s">
        <v>127</v>
      </c>
      <c r="AU196" s="245" t="s">
        <v>88</v>
      </c>
      <c r="AY196" s="14" t="s">
        <v>123</v>
      </c>
      <c r="BE196" s="246">
        <f>IF(N196="základní",J196,0)</f>
        <v>0</v>
      </c>
      <c r="BF196" s="246">
        <f>IF(N196="snížená",J196,0)</f>
        <v>0</v>
      </c>
      <c r="BG196" s="246">
        <f>IF(N196="zákl. přenesená",J196,0)</f>
        <v>0</v>
      </c>
      <c r="BH196" s="246">
        <f>IF(N196="sníž. přenesená",J196,0)</f>
        <v>0</v>
      </c>
      <c r="BI196" s="246">
        <f>IF(N196="nulová",J196,0)</f>
        <v>0</v>
      </c>
      <c r="BJ196" s="14" t="s">
        <v>86</v>
      </c>
      <c r="BK196" s="246">
        <f>ROUND(I196*H196,2)</f>
        <v>0</v>
      </c>
      <c r="BL196" s="14" t="s">
        <v>131</v>
      </c>
      <c r="BM196" s="245" t="s">
        <v>721</v>
      </c>
    </row>
    <row r="197" s="12" customFormat="1" ht="22.8" customHeight="1">
      <c r="A197" s="12"/>
      <c r="B197" s="217"/>
      <c r="C197" s="218"/>
      <c r="D197" s="219" t="s">
        <v>77</v>
      </c>
      <c r="E197" s="231" t="s">
        <v>166</v>
      </c>
      <c r="F197" s="231" t="s">
        <v>167</v>
      </c>
      <c r="G197" s="218"/>
      <c r="H197" s="218"/>
      <c r="I197" s="221"/>
      <c r="J197" s="232">
        <f>BK197</f>
        <v>0</v>
      </c>
      <c r="K197" s="218"/>
      <c r="L197" s="223"/>
      <c r="M197" s="224"/>
      <c r="N197" s="225"/>
      <c r="O197" s="225"/>
      <c r="P197" s="226">
        <f>SUM(P198:P202)</f>
        <v>0</v>
      </c>
      <c r="Q197" s="225"/>
      <c r="R197" s="226">
        <f>SUM(R198:R202)</f>
        <v>0.012830000000000001</v>
      </c>
      <c r="S197" s="225"/>
      <c r="T197" s="227">
        <f>SUM(T198:T202)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28" t="s">
        <v>88</v>
      </c>
      <c r="AT197" s="229" t="s">
        <v>77</v>
      </c>
      <c r="AU197" s="229" t="s">
        <v>86</v>
      </c>
      <c r="AY197" s="228" t="s">
        <v>123</v>
      </c>
      <c r="BK197" s="230">
        <f>SUM(BK198:BK202)</f>
        <v>0</v>
      </c>
    </row>
    <row r="198" s="2" customFormat="1" ht="24" customHeight="1">
      <c r="A198" s="35"/>
      <c r="B198" s="36"/>
      <c r="C198" s="247" t="s">
        <v>255</v>
      </c>
      <c r="D198" s="247" t="s">
        <v>134</v>
      </c>
      <c r="E198" s="248" t="s">
        <v>230</v>
      </c>
      <c r="F198" s="249" t="s">
        <v>722</v>
      </c>
      <c r="G198" s="250" t="s">
        <v>171</v>
      </c>
      <c r="H198" s="251">
        <v>3</v>
      </c>
      <c r="I198" s="252"/>
      <c r="J198" s="253">
        <f>ROUND(I198*H198,2)</f>
        <v>0</v>
      </c>
      <c r="K198" s="254"/>
      <c r="L198" s="255"/>
      <c r="M198" s="256" t="s">
        <v>1</v>
      </c>
      <c r="N198" s="257" t="s">
        <v>43</v>
      </c>
      <c r="O198" s="88"/>
      <c r="P198" s="243">
        <f>O198*H198</f>
        <v>0</v>
      </c>
      <c r="Q198" s="243">
        <v>0</v>
      </c>
      <c r="R198" s="243">
        <f>Q198*H198</f>
        <v>0</v>
      </c>
      <c r="S198" s="243">
        <v>0</v>
      </c>
      <c r="T198" s="244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45" t="s">
        <v>138</v>
      </c>
      <c r="AT198" s="245" t="s">
        <v>134</v>
      </c>
      <c r="AU198" s="245" t="s">
        <v>88</v>
      </c>
      <c r="AY198" s="14" t="s">
        <v>123</v>
      </c>
      <c r="BE198" s="246">
        <f>IF(N198="základní",J198,0)</f>
        <v>0</v>
      </c>
      <c r="BF198" s="246">
        <f>IF(N198="snížená",J198,0)</f>
        <v>0</v>
      </c>
      <c r="BG198" s="246">
        <f>IF(N198="zákl. přenesená",J198,0)</f>
        <v>0</v>
      </c>
      <c r="BH198" s="246">
        <f>IF(N198="sníž. přenesená",J198,0)</f>
        <v>0</v>
      </c>
      <c r="BI198" s="246">
        <f>IF(N198="nulová",J198,0)</f>
        <v>0</v>
      </c>
      <c r="BJ198" s="14" t="s">
        <v>86</v>
      </c>
      <c r="BK198" s="246">
        <f>ROUND(I198*H198,2)</f>
        <v>0</v>
      </c>
      <c r="BL198" s="14" t="s">
        <v>131</v>
      </c>
      <c r="BM198" s="245" t="s">
        <v>723</v>
      </c>
    </row>
    <row r="199" s="2" customFormat="1" ht="24" customHeight="1">
      <c r="A199" s="35"/>
      <c r="B199" s="36"/>
      <c r="C199" s="233" t="s">
        <v>348</v>
      </c>
      <c r="D199" s="233" t="s">
        <v>127</v>
      </c>
      <c r="E199" s="234" t="s">
        <v>724</v>
      </c>
      <c r="F199" s="235" t="s">
        <v>725</v>
      </c>
      <c r="G199" s="236" t="s">
        <v>194</v>
      </c>
      <c r="H199" s="237">
        <v>1</v>
      </c>
      <c r="I199" s="238"/>
      <c r="J199" s="239">
        <f>ROUND(I199*H199,2)</f>
        <v>0</v>
      </c>
      <c r="K199" s="240"/>
      <c r="L199" s="41"/>
      <c r="M199" s="241" t="s">
        <v>1</v>
      </c>
      <c r="N199" s="242" t="s">
        <v>43</v>
      </c>
      <c r="O199" s="88"/>
      <c r="P199" s="243">
        <f>O199*H199</f>
        <v>0</v>
      </c>
      <c r="Q199" s="243">
        <v>0.012070000000000001</v>
      </c>
      <c r="R199" s="243">
        <f>Q199*H199</f>
        <v>0.012070000000000001</v>
      </c>
      <c r="S199" s="243">
        <v>0</v>
      </c>
      <c r="T199" s="244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45" t="s">
        <v>131</v>
      </c>
      <c r="AT199" s="245" t="s">
        <v>127</v>
      </c>
      <c r="AU199" s="245" t="s">
        <v>88</v>
      </c>
      <c r="AY199" s="14" t="s">
        <v>123</v>
      </c>
      <c r="BE199" s="246">
        <f>IF(N199="základní",J199,0)</f>
        <v>0</v>
      </c>
      <c r="BF199" s="246">
        <f>IF(N199="snížená",J199,0)</f>
        <v>0</v>
      </c>
      <c r="BG199" s="246">
        <f>IF(N199="zákl. přenesená",J199,0)</f>
        <v>0</v>
      </c>
      <c r="BH199" s="246">
        <f>IF(N199="sníž. přenesená",J199,0)</f>
        <v>0</v>
      </c>
      <c r="BI199" s="246">
        <f>IF(N199="nulová",J199,0)</f>
        <v>0</v>
      </c>
      <c r="BJ199" s="14" t="s">
        <v>86</v>
      </c>
      <c r="BK199" s="246">
        <f>ROUND(I199*H199,2)</f>
        <v>0</v>
      </c>
      <c r="BL199" s="14" t="s">
        <v>131</v>
      </c>
      <c r="BM199" s="245" t="s">
        <v>726</v>
      </c>
    </row>
    <row r="200" s="2" customFormat="1" ht="24" customHeight="1">
      <c r="A200" s="35"/>
      <c r="B200" s="36"/>
      <c r="C200" s="233" t="s">
        <v>376</v>
      </c>
      <c r="D200" s="233" t="s">
        <v>127</v>
      </c>
      <c r="E200" s="234" t="s">
        <v>727</v>
      </c>
      <c r="F200" s="235" t="s">
        <v>728</v>
      </c>
      <c r="G200" s="236" t="s">
        <v>151</v>
      </c>
      <c r="H200" s="237">
        <v>1</v>
      </c>
      <c r="I200" s="238"/>
      <c r="J200" s="239">
        <f>ROUND(I200*H200,2)</f>
        <v>0</v>
      </c>
      <c r="K200" s="240"/>
      <c r="L200" s="41"/>
      <c r="M200" s="241" t="s">
        <v>1</v>
      </c>
      <c r="N200" s="242" t="s">
        <v>43</v>
      </c>
      <c r="O200" s="88"/>
      <c r="P200" s="243">
        <f>O200*H200</f>
        <v>0</v>
      </c>
      <c r="Q200" s="243">
        <v>0.00076000000000000004</v>
      </c>
      <c r="R200" s="243">
        <f>Q200*H200</f>
        <v>0.00076000000000000004</v>
      </c>
      <c r="S200" s="243">
        <v>0</v>
      </c>
      <c r="T200" s="244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45" t="s">
        <v>131</v>
      </c>
      <c r="AT200" s="245" t="s">
        <v>127</v>
      </c>
      <c r="AU200" s="245" t="s">
        <v>88</v>
      </c>
      <c r="AY200" s="14" t="s">
        <v>123</v>
      </c>
      <c r="BE200" s="246">
        <f>IF(N200="základní",J200,0)</f>
        <v>0</v>
      </c>
      <c r="BF200" s="246">
        <f>IF(N200="snížená",J200,0)</f>
        <v>0</v>
      </c>
      <c r="BG200" s="246">
        <f>IF(N200="zákl. přenesená",J200,0)</f>
        <v>0</v>
      </c>
      <c r="BH200" s="246">
        <f>IF(N200="sníž. přenesená",J200,0)</f>
        <v>0</v>
      </c>
      <c r="BI200" s="246">
        <f>IF(N200="nulová",J200,0)</f>
        <v>0</v>
      </c>
      <c r="BJ200" s="14" t="s">
        <v>86</v>
      </c>
      <c r="BK200" s="246">
        <f>ROUND(I200*H200,2)</f>
        <v>0</v>
      </c>
      <c r="BL200" s="14" t="s">
        <v>131</v>
      </c>
      <c r="BM200" s="245" t="s">
        <v>729</v>
      </c>
    </row>
    <row r="201" s="2" customFormat="1" ht="16.5" customHeight="1">
      <c r="A201" s="35"/>
      <c r="B201" s="36"/>
      <c r="C201" s="233" t="s">
        <v>259</v>
      </c>
      <c r="D201" s="233" t="s">
        <v>127</v>
      </c>
      <c r="E201" s="234" t="s">
        <v>242</v>
      </c>
      <c r="F201" s="235" t="s">
        <v>243</v>
      </c>
      <c r="G201" s="236" t="s">
        <v>160</v>
      </c>
      <c r="H201" s="237">
        <v>0.012999999999999999</v>
      </c>
      <c r="I201" s="238"/>
      <c r="J201" s="239">
        <f>ROUND(I201*H201,2)</f>
        <v>0</v>
      </c>
      <c r="K201" s="240"/>
      <c r="L201" s="41"/>
      <c r="M201" s="241" t="s">
        <v>1</v>
      </c>
      <c r="N201" s="242" t="s">
        <v>43</v>
      </c>
      <c r="O201" s="88"/>
      <c r="P201" s="243">
        <f>O201*H201</f>
        <v>0</v>
      </c>
      <c r="Q201" s="243">
        <v>0</v>
      </c>
      <c r="R201" s="243">
        <f>Q201*H201</f>
        <v>0</v>
      </c>
      <c r="S201" s="243">
        <v>0</v>
      </c>
      <c r="T201" s="244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45" t="s">
        <v>131</v>
      </c>
      <c r="AT201" s="245" t="s">
        <v>127</v>
      </c>
      <c r="AU201" s="245" t="s">
        <v>88</v>
      </c>
      <c r="AY201" s="14" t="s">
        <v>123</v>
      </c>
      <c r="BE201" s="246">
        <f>IF(N201="základní",J201,0)</f>
        <v>0</v>
      </c>
      <c r="BF201" s="246">
        <f>IF(N201="snížená",J201,0)</f>
        <v>0</v>
      </c>
      <c r="BG201" s="246">
        <f>IF(N201="zákl. přenesená",J201,0)</f>
        <v>0</v>
      </c>
      <c r="BH201" s="246">
        <f>IF(N201="sníž. přenesená",J201,0)</f>
        <v>0</v>
      </c>
      <c r="BI201" s="246">
        <f>IF(N201="nulová",J201,0)</f>
        <v>0</v>
      </c>
      <c r="BJ201" s="14" t="s">
        <v>86</v>
      </c>
      <c r="BK201" s="246">
        <f>ROUND(I201*H201,2)</f>
        <v>0</v>
      </c>
      <c r="BL201" s="14" t="s">
        <v>131</v>
      </c>
      <c r="BM201" s="245" t="s">
        <v>730</v>
      </c>
    </row>
    <row r="202" s="2" customFormat="1" ht="24" customHeight="1">
      <c r="A202" s="35"/>
      <c r="B202" s="36"/>
      <c r="C202" s="233" t="s">
        <v>263</v>
      </c>
      <c r="D202" s="233" t="s">
        <v>127</v>
      </c>
      <c r="E202" s="234" t="s">
        <v>246</v>
      </c>
      <c r="F202" s="235" t="s">
        <v>247</v>
      </c>
      <c r="G202" s="236" t="s">
        <v>160</v>
      </c>
      <c r="H202" s="237">
        <v>0.012999999999999999</v>
      </c>
      <c r="I202" s="238"/>
      <c r="J202" s="239">
        <f>ROUND(I202*H202,2)</f>
        <v>0</v>
      </c>
      <c r="K202" s="240"/>
      <c r="L202" s="41"/>
      <c r="M202" s="241" t="s">
        <v>1</v>
      </c>
      <c r="N202" s="242" t="s">
        <v>43</v>
      </c>
      <c r="O202" s="88"/>
      <c r="P202" s="243">
        <f>O202*H202</f>
        <v>0</v>
      </c>
      <c r="Q202" s="243">
        <v>0</v>
      </c>
      <c r="R202" s="243">
        <f>Q202*H202</f>
        <v>0</v>
      </c>
      <c r="S202" s="243">
        <v>0</v>
      </c>
      <c r="T202" s="244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45" t="s">
        <v>131</v>
      </c>
      <c r="AT202" s="245" t="s">
        <v>127</v>
      </c>
      <c r="AU202" s="245" t="s">
        <v>88</v>
      </c>
      <c r="AY202" s="14" t="s">
        <v>123</v>
      </c>
      <c r="BE202" s="246">
        <f>IF(N202="základní",J202,0)</f>
        <v>0</v>
      </c>
      <c r="BF202" s="246">
        <f>IF(N202="snížená",J202,0)</f>
        <v>0</v>
      </c>
      <c r="BG202" s="246">
        <f>IF(N202="zákl. přenesená",J202,0)</f>
        <v>0</v>
      </c>
      <c r="BH202" s="246">
        <f>IF(N202="sníž. přenesená",J202,0)</f>
        <v>0</v>
      </c>
      <c r="BI202" s="246">
        <f>IF(N202="nulová",J202,0)</f>
        <v>0</v>
      </c>
      <c r="BJ202" s="14" t="s">
        <v>86</v>
      </c>
      <c r="BK202" s="246">
        <f>ROUND(I202*H202,2)</f>
        <v>0</v>
      </c>
      <c r="BL202" s="14" t="s">
        <v>131</v>
      </c>
      <c r="BM202" s="245" t="s">
        <v>731</v>
      </c>
    </row>
    <row r="203" s="12" customFormat="1" ht="22.8" customHeight="1">
      <c r="A203" s="12"/>
      <c r="B203" s="217"/>
      <c r="C203" s="218"/>
      <c r="D203" s="219" t="s">
        <v>77</v>
      </c>
      <c r="E203" s="231" t="s">
        <v>249</v>
      </c>
      <c r="F203" s="231" t="s">
        <v>250</v>
      </c>
      <c r="G203" s="218"/>
      <c r="H203" s="218"/>
      <c r="I203" s="221"/>
      <c r="J203" s="232">
        <f>BK203</f>
        <v>0</v>
      </c>
      <c r="K203" s="218"/>
      <c r="L203" s="223"/>
      <c r="M203" s="224"/>
      <c r="N203" s="225"/>
      <c r="O203" s="225"/>
      <c r="P203" s="226">
        <f>SUM(P204:P211)</f>
        <v>0</v>
      </c>
      <c r="Q203" s="225"/>
      <c r="R203" s="226">
        <f>SUM(R204:R211)</f>
        <v>0.51144000000000001</v>
      </c>
      <c r="S203" s="225"/>
      <c r="T203" s="227">
        <f>SUM(T204:T211)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28" t="s">
        <v>88</v>
      </c>
      <c r="AT203" s="229" t="s">
        <v>77</v>
      </c>
      <c r="AU203" s="229" t="s">
        <v>86</v>
      </c>
      <c r="AY203" s="228" t="s">
        <v>123</v>
      </c>
      <c r="BK203" s="230">
        <f>SUM(BK204:BK211)</f>
        <v>0</v>
      </c>
    </row>
    <row r="204" s="2" customFormat="1" ht="24" customHeight="1">
      <c r="A204" s="35"/>
      <c r="B204" s="36"/>
      <c r="C204" s="233" t="s">
        <v>732</v>
      </c>
      <c r="D204" s="233" t="s">
        <v>127</v>
      </c>
      <c r="E204" s="234" t="s">
        <v>252</v>
      </c>
      <c r="F204" s="235" t="s">
        <v>253</v>
      </c>
      <c r="G204" s="236" t="s">
        <v>137</v>
      </c>
      <c r="H204" s="237">
        <v>15</v>
      </c>
      <c r="I204" s="238"/>
      <c r="J204" s="239">
        <f>ROUND(I204*H204,2)</f>
        <v>0</v>
      </c>
      <c r="K204" s="240"/>
      <c r="L204" s="41"/>
      <c r="M204" s="241" t="s">
        <v>1</v>
      </c>
      <c r="N204" s="242" t="s">
        <v>43</v>
      </c>
      <c r="O204" s="88"/>
      <c r="P204" s="243">
        <f>O204*H204</f>
        <v>0</v>
      </c>
      <c r="Q204" s="243">
        <v>0.00148</v>
      </c>
      <c r="R204" s="243">
        <f>Q204*H204</f>
        <v>0.022200000000000001</v>
      </c>
      <c r="S204" s="243">
        <v>0</v>
      </c>
      <c r="T204" s="244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45" t="s">
        <v>131</v>
      </c>
      <c r="AT204" s="245" t="s">
        <v>127</v>
      </c>
      <c r="AU204" s="245" t="s">
        <v>88</v>
      </c>
      <c r="AY204" s="14" t="s">
        <v>123</v>
      </c>
      <c r="BE204" s="246">
        <f>IF(N204="základní",J204,0)</f>
        <v>0</v>
      </c>
      <c r="BF204" s="246">
        <f>IF(N204="snížená",J204,0)</f>
        <v>0</v>
      </c>
      <c r="BG204" s="246">
        <f>IF(N204="zákl. přenesená",J204,0)</f>
        <v>0</v>
      </c>
      <c r="BH204" s="246">
        <f>IF(N204="sníž. přenesená",J204,0)</f>
        <v>0</v>
      </c>
      <c r="BI204" s="246">
        <f>IF(N204="nulová",J204,0)</f>
        <v>0</v>
      </c>
      <c r="BJ204" s="14" t="s">
        <v>86</v>
      </c>
      <c r="BK204" s="246">
        <f>ROUND(I204*H204,2)</f>
        <v>0</v>
      </c>
      <c r="BL204" s="14" t="s">
        <v>131</v>
      </c>
      <c r="BM204" s="245" t="s">
        <v>733</v>
      </c>
    </row>
    <row r="205" s="2" customFormat="1" ht="24" customHeight="1">
      <c r="A205" s="35"/>
      <c r="B205" s="36"/>
      <c r="C205" s="233" t="s">
        <v>267</v>
      </c>
      <c r="D205" s="233" t="s">
        <v>127</v>
      </c>
      <c r="E205" s="234" t="s">
        <v>268</v>
      </c>
      <c r="F205" s="235" t="s">
        <v>269</v>
      </c>
      <c r="G205" s="236" t="s">
        <v>137</v>
      </c>
      <c r="H205" s="237">
        <v>78</v>
      </c>
      <c r="I205" s="238"/>
      <c r="J205" s="239">
        <f>ROUND(I205*H205,2)</f>
        <v>0</v>
      </c>
      <c r="K205" s="240"/>
      <c r="L205" s="41"/>
      <c r="M205" s="241" t="s">
        <v>1</v>
      </c>
      <c r="N205" s="242" t="s">
        <v>43</v>
      </c>
      <c r="O205" s="88"/>
      <c r="P205" s="243">
        <f>O205*H205</f>
        <v>0</v>
      </c>
      <c r="Q205" s="243">
        <v>0.0061799999999999997</v>
      </c>
      <c r="R205" s="243">
        <f>Q205*H205</f>
        <v>0.48203999999999997</v>
      </c>
      <c r="S205" s="243">
        <v>0</v>
      </c>
      <c r="T205" s="244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45" t="s">
        <v>131</v>
      </c>
      <c r="AT205" s="245" t="s">
        <v>127</v>
      </c>
      <c r="AU205" s="245" t="s">
        <v>88</v>
      </c>
      <c r="AY205" s="14" t="s">
        <v>123</v>
      </c>
      <c r="BE205" s="246">
        <f>IF(N205="základní",J205,0)</f>
        <v>0</v>
      </c>
      <c r="BF205" s="246">
        <f>IF(N205="snížená",J205,0)</f>
        <v>0</v>
      </c>
      <c r="BG205" s="246">
        <f>IF(N205="zákl. přenesená",J205,0)</f>
        <v>0</v>
      </c>
      <c r="BH205" s="246">
        <f>IF(N205="sníž. přenesená",J205,0)</f>
        <v>0</v>
      </c>
      <c r="BI205" s="246">
        <f>IF(N205="nulová",J205,0)</f>
        <v>0</v>
      </c>
      <c r="BJ205" s="14" t="s">
        <v>86</v>
      </c>
      <c r="BK205" s="246">
        <f>ROUND(I205*H205,2)</f>
        <v>0</v>
      </c>
      <c r="BL205" s="14" t="s">
        <v>131</v>
      </c>
      <c r="BM205" s="245" t="s">
        <v>734</v>
      </c>
    </row>
    <row r="206" s="2" customFormat="1" ht="24" customHeight="1">
      <c r="A206" s="35"/>
      <c r="B206" s="36"/>
      <c r="C206" s="233" t="s">
        <v>735</v>
      </c>
      <c r="D206" s="233" t="s">
        <v>127</v>
      </c>
      <c r="E206" s="234" t="s">
        <v>736</v>
      </c>
      <c r="F206" s="235" t="s">
        <v>737</v>
      </c>
      <c r="G206" s="236" t="s">
        <v>151</v>
      </c>
      <c r="H206" s="237">
        <v>4</v>
      </c>
      <c r="I206" s="238"/>
      <c r="J206" s="239">
        <f>ROUND(I206*H206,2)</f>
        <v>0</v>
      </c>
      <c r="K206" s="240"/>
      <c r="L206" s="41"/>
      <c r="M206" s="241" t="s">
        <v>1</v>
      </c>
      <c r="N206" s="242" t="s">
        <v>43</v>
      </c>
      <c r="O206" s="88"/>
      <c r="P206" s="243">
        <f>O206*H206</f>
        <v>0</v>
      </c>
      <c r="Q206" s="243">
        <v>0</v>
      </c>
      <c r="R206" s="243">
        <f>Q206*H206</f>
        <v>0</v>
      </c>
      <c r="S206" s="243">
        <v>0</v>
      </c>
      <c r="T206" s="244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45" t="s">
        <v>131</v>
      </c>
      <c r="AT206" s="245" t="s">
        <v>127</v>
      </c>
      <c r="AU206" s="245" t="s">
        <v>88</v>
      </c>
      <c r="AY206" s="14" t="s">
        <v>123</v>
      </c>
      <c r="BE206" s="246">
        <f>IF(N206="základní",J206,0)</f>
        <v>0</v>
      </c>
      <c r="BF206" s="246">
        <f>IF(N206="snížená",J206,0)</f>
        <v>0</v>
      </c>
      <c r="BG206" s="246">
        <f>IF(N206="zákl. přenesená",J206,0)</f>
        <v>0</v>
      </c>
      <c r="BH206" s="246">
        <f>IF(N206="sníž. přenesená",J206,0)</f>
        <v>0</v>
      </c>
      <c r="BI206" s="246">
        <f>IF(N206="nulová",J206,0)</f>
        <v>0</v>
      </c>
      <c r="BJ206" s="14" t="s">
        <v>86</v>
      </c>
      <c r="BK206" s="246">
        <f>ROUND(I206*H206,2)</f>
        <v>0</v>
      </c>
      <c r="BL206" s="14" t="s">
        <v>131</v>
      </c>
      <c r="BM206" s="245" t="s">
        <v>738</v>
      </c>
    </row>
    <row r="207" s="2" customFormat="1" ht="16.5" customHeight="1">
      <c r="A207" s="35"/>
      <c r="B207" s="36"/>
      <c r="C207" s="233" t="s">
        <v>126</v>
      </c>
      <c r="D207" s="233" t="s">
        <v>127</v>
      </c>
      <c r="E207" s="234" t="s">
        <v>739</v>
      </c>
      <c r="F207" s="235" t="s">
        <v>740</v>
      </c>
      <c r="G207" s="236" t="s">
        <v>151</v>
      </c>
      <c r="H207" s="237">
        <v>4</v>
      </c>
      <c r="I207" s="238"/>
      <c r="J207" s="239">
        <f>ROUND(I207*H207,2)</f>
        <v>0</v>
      </c>
      <c r="K207" s="240"/>
      <c r="L207" s="41"/>
      <c r="M207" s="241" t="s">
        <v>1</v>
      </c>
      <c r="N207" s="242" t="s">
        <v>43</v>
      </c>
      <c r="O207" s="88"/>
      <c r="P207" s="243">
        <f>O207*H207</f>
        <v>0</v>
      </c>
      <c r="Q207" s="243">
        <v>0.0016299999999999999</v>
      </c>
      <c r="R207" s="243">
        <f>Q207*H207</f>
        <v>0.0065199999999999998</v>
      </c>
      <c r="S207" s="243">
        <v>0</v>
      </c>
      <c r="T207" s="244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45" t="s">
        <v>131</v>
      </c>
      <c r="AT207" s="245" t="s">
        <v>127</v>
      </c>
      <c r="AU207" s="245" t="s">
        <v>88</v>
      </c>
      <c r="AY207" s="14" t="s">
        <v>123</v>
      </c>
      <c r="BE207" s="246">
        <f>IF(N207="základní",J207,0)</f>
        <v>0</v>
      </c>
      <c r="BF207" s="246">
        <f>IF(N207="snížená",J207,0)</f>
        <v>0</v>
      </c>
      <c r="BG207" s="246">
        <f>IF(N207="zákl. přenesená",J207,0)</f>
        <v>0</v>
      </c>
      <c r="BH207" s="246">
        <f>IF(N207="sníž. přenesená",J207,0)</f>
        <v>0</v>
      </c>
      <c r="BI207" s="246">
        <f>IF(N207="nulová",J207,0)</f>
        <v>0</v>
      </c>
      <c r="BJ207" s="14" t="s">
        <v>86</v>
      </c>
      <c r="BK207" s="246">
        <f>ROUND(I207*H207,2)</f>
        <v>0</v>
      </c>
      <c r="BL207" s="14" t="s">
        <v>131</v>
      </c>
      <c r="BM207" s="245" t="s">
        <v>741</v>
      </c>
    </row>
    <row r="208" s="2" customFormat="1" ht="24" customHeight="1">
      <c r="A208" s="35"/>
      <c r="B208" s="36"/>
      <c r="C208" s="233" t="s">
        <v>271</v>
      </c>
      <c r="D208" s="233" t="s">
        <v>127</v>
      </c>
      <c r="E208" s="234" t="s">
        <v>276</v>
      </c>
      <c r="F208" s="235" t="s">
        <v>277</v>
      </c>
      <c r="G208" s="236" t="s">
        <v>137</v>
      </c>
      <c r="H208" s="237">
        <v>78</v>
      </c>
      <c r="I208" s="238"/>
      <c r="J208" s="239">
        <f>ROUND(I208*H208,2)</f>
        <v>0</v>
      </c>
      <c r="K208" s="240"/>
      <c r="L208" s="41"/>
      <c r="M208" s="241" t="s">
        <v>1</v>
      </c>
      <c r="N208" s="242" t="s">
        <v>43</v>
      </c>
      <c r="O208" s="88"/>
      <c r="P208" s="243">
        <f>O208*H208</f>
        <v>0</v>
      </c>
      <c r="Q208" s="243">
        <v>0</v>
      </c>
      <c r="R208" s="243">
        <f>Q208*H208</f>
        <v>0</v>
      </c>
      <c r="S208" s="243">
        <v>0</v>
      </c>
      <c r="T208" s="244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45" t="s">
        <v>131</v>
      </c>
      <c r="AT208" s="245" t="s">
        <v>127</v>
      </c>
      <c r="AU208" s="245" t="s">
        <v>88</v>
      </c>
      <c r="AY208" s="14" t="s">
        <v>123</v>
      </c>
      <c r="BE208" s="246">
        <f>IF(N208="základní",J208,0)</f>
        <v>0</v>
      </c>
      <c r="BF208" s="246">
        <f>IF(N208="snížená",J208,0)</f>
        <v>0</v>
      </c>
      <c r="BG208" s="246">
        <f>IF(N208="zákl. přenesená",J208,0)</f>
        <v>0</v>
      </c>
      <c r="BH208" s="246">
        <f>IF(N208="sníž. přenesená",J208,0)</f>
        <v>0</v>
      </c>
      <c r="BI208" s="246">
        <f>IF(N208="nulová",J208,0)</f>
        <v>0</v>
      </c>
      <c r="BJ208" s="14" t="s">
        <v>86</v>
      </c>
      <c r="BK208" s="246">
        <f>ROUND(I208*H208,2)</f>
        <v>0</v>
      </c>
      <c r="BL208" s="14" t="s">
        <v>131</v>
      </c>
      <c r="BM208" s="245" t="s">
        <v>742</v>
      </c>
    </row>
    <row r="209" s="2" customFormat="1" ht="16.5" customHeight="1">
      <c r="A209" s="35"/>
      <c r="B209" s="36"/>
      <c r="C209" s="233" t="s">
        <v>514</v>
      </c>
      <c r="D209" s="233" t="s">
        <v>127</v>
      </c>
      <c r="E209" s="234" t="s">
        <v>743</v>
      </c>
      <c r="F209" s="235" t="s">
        <v>744</v>
      </c>
      <c r="G209" s="236" t="s">
        <v>137</v>
      </c>
      <c r="H209" s="237">
        <v>2</v>
      </c>
      <c r="I209" s="238"/>
      <c r="J209" s="239">
        <f>ROUND(I209*H209,2)</f>
        <v>0</v>
      </c>
      <c r="K209" s="240"/>
      <c r="L209" s="41"/>
      <c r="M209" s="241" t="s">
        <v>1</v>
      </c>
      <c r="N209" s="242" t="s">
        <v>43</v>
      </c>
      <c r="O209" s="88"/>
      <c r="P209" s="243">
        <f>O209*H209</f>
        <v>0</v>
      </c>
      <c r="Q209" s="243">
        <v>0.00034000000000000002</v>
      </c>
      <c r="R209" s="243">
        <f>Q209*H209</f>
        <v>0.00068000000000000005</v>
      </c>
      <c r="S209" s="243">
        <v>0</v>
      </c>
      <c r="T209" s="244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45" t="s">
        <v>131</v>
      </c>
      <c r="AT209" s="245" t="s">
        <v>127</v>
      </c>
      <c r="AU209" s="245" t="s">
        <v>88</v>
      </c>
      <c r="AY209" s="14" t="s">
        <v>123</v>
      </c>
      <c r="BE209" s="246">
        <f>IF(N209="základní",J209,0)</f>
        <v>0</v>
      </c>
      <c r="BF209" s="246">
        <f>IF(N209="snížená",J209,0)</f>
        <v>0</v>
      </c>
      <c r="BG209" s="246">
        <f>IF(N209="zákl. přenesená",J209,0)</f>
        <v>0</v>
      </c>
      <c r="BH209" s="246">
        <f>IF(N209="sníž. přenesená",J209,0)</f>
        <v>0</v>
      </c>
      <c r="BI209" s="246">
        <f>IF(N209="nulová",J209,0)</f>
        <v>0</v>
      </c>
      <c r="BJ209" s="14" t="s">
        <v>86</v>
      </c>
      <c r="BK209" s="246">
        <f>ROUND(I209*H209,2)</f>
        <v>0</v>
      </c>
      <c r="BL209" s="14" t="s">
        <v>131</v>
      </c>
      <c r="BM209" s="245" t="s">
        <v>745</v>
      </c>
    </row>
    <row r="210" s="2" customFormat="1" ht="24" customHeight="1">
      <c r="A210" s="35"/>
      <c r="B210" s="36"/>
      <c r="C210" s="233" t="s">
        <v>275</v>
      </c>
      <c r="D210" s="233" t="s">
        <v>127</v>
      </c>
      <c r="E210" s="234" t="s">
        <v>335</v>
      </c>
      <c r="F210" s="235" t="s">
        <v>336</v>
      </c>
      <c r="G210" s="236" t="s">
        <v>160</v>
      </c>
      <c r="H210" s="237">
        <v>0.51100000000000001</v>
      </c>
      <c r="I210" s="238"/>
      <c r="J210" s="239">
        <f>ROUND(I210*H210,2)</f>
        <v>0</v>
      </c>
      <c r="K210" s="240"/>
      <c r="L210" s="41"/>
      <c r="M210" s="241" t="s">
        <v>1</v>
      </c>
      <c r="N210" s="242" t="s">
        <v>43</v>
      </c>
      <c r="O210" s="88"/>
      <c r="P210" s="243">
        <f>O210*H210</f>
        <v>0</v>
      </c>
      <c r="Q210" s="243">
        <v>0</v>
      </c>
      <c r="R210" s="243">
        <f>Q210*H210</f>
        <v>0</v>
      </c>
      <c r="S210" s="243">
        <v>0</v>
      </c>
      <c r="T210" s="244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45" t="s">
        <v>131</v>
      </c>
      <c r="AT210" s="245" t="s">
        <v>127</v>
      </c>
      <c r="AU210" s="245" t="s">
        <v>88</v>
      </c>
      <c r="AY210" s="14" t="s">
        <v>123</v>
      </c>
      <c r="BE210" s="246">
        <f>IF(N210="základní",J210,0)</f>
        <v>0</v>
      </c>
      <c r="BF210" s="246">
        <f>IF(N210="snížená",J210,0)</f>
        <v>0</v>
      </c>
      <c r="BG210" s="246">
        <f>IF(N210="zákl. přenesená",J210,0)</f>
        <v>0</v>
      </c>
      <c r="BH210" s="246">
        <f>IF(N210="sníž. přenesená",J210,0)</f>
        <v>0</v>
      </c>
      <c r="BI210" s="246">
        <f>IF(N210="nulová",J210,0)</f>
        <v>0</v>
      </c>
      <c r="BJ210" s="14" t="s">
        <v>86</v>
      </c>
      <c r="BK210" s="246">
        <f>ROUND(I210*H210,2)</f>
        <v>0</v>
      </c>
      <c r="BL210" s="14" t="s">
        <v>131</v>
      </c>
      <c r="BM210" s="245" t="s">
        <v>746</v>
      </c>
    </row>
    <row r="211" s="2" customFormat="1" ht="24" customHeight="1">
      <c r="A211" s="35"/>
      <c r="B211" s="36"/>
      <c r="C211" s="233" t="s">
        <v>279</v>
      </c>
      <c r="D211" s="233" t="s">
        <v>127</v>
      </c>
      <c r="E211" s="234" t="s">
        <v>339</v>
      </c>
      <c r="F211" s="235" t="s">
        <v>340</v>
      </c>
      <c r="G211" s="236" t="s">
        <v>160</v>
      </c>
      <c r="H211" s="237">
        <v>0.51100000000000001</v>
      </c>
      <c r="I211" s="238"/>
      <c r="J211" s="239">
        <f>ROUND(I211*H211,2)</f>
        <v>0</v>
      </c>
      <c r="K211" s="240"/>
      <c r="L211" s="41"/>
      <c r="M211" s="241" t="s">
        <v>1</v>
      </c>
      <c r="N211" s="242" t="s">
        <v>43</v>
      </c>
      <c r="O211" s="88"/>
      <c r="P211" s="243">
        <f>O211*H211</f>
        <v>0</v>
      </c>
      <c r="Q211" s="243">
        <v>0</v>
      </c>
      <c r="R211" s="243">
        <f>Q211*H211</f>
        <v>0</v>
      </c>
      <c r="S211" s="243">
        <v>0</v>
      </c>
      <c r="T211" s="244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45" t="s">
        <v>131</v>
      </c>
      <c r="AT211" s="245" t="s">
        <v>127</v>
      </c>
      <c r="AU211" s="245" t="s">
        <v>88</v>
      </c>
      <c r="AY211" s="14" t="s">
        <v>123</v>
      </c>
      <c r="BE211" s="246">
        <f>IF(N211="základní",J211,0)</f>
        <v>0</v>
      </c>
      <c r="BF211" s="246">
        <f>IF(N211="snížená",J211,0)</f>
        <v>0</v>
      </c>
      <c r="BG211" s="246">
        <f>IF(N211="zákl. přenesená",J211,0)</f>
        <v>0</v>
      </c>
      <c r="BH211" s="246">
        <f>IF(N211="sníž. přenesená",J211,0)</f>
        <v>0</v>
      </c>
      <c r="BI211" s="246">
        <f>IF(N211="nulová",J211,0)</f>
        <v>0</v>
      </c>
      <c r="BJ211" s="14" t="s">
        <v>86</v>
      </c>
      <c r="BK211" s="246">
        <f>ROUND(I211*H211,2)</f>
        <v>0</v>
      </c>
      <c r="BL211" s="14" t="s">
        <v>131</v>
      </c>
      <c r="BM211" s="245" t="s">
        <v>747</v>
      </c>
    </row>
    <row r="212" s="12" customFormat="1" ht="22.8" customHeight="1">
      <c r="A212" s="12"/>
      <c r="B212" s="217"/>
      <c r="C212" s="218"/>
      <c r="D212" s="219" t="s">
        <v>77</v>
      </c>
      <c r="E212" s="231" t="s">
        <v>342</v>
      </c>
      <c r="F212" s="231" t="s">
        <v>343</v>
      </c>
      <c r="G212" s="218"/>
      <c r="H212" s="218"/>
      <c r="I212" s="221"/>
      <c r="J212" s="232">
        <f>BK212</f>
        <v>0</v>
      </c>
      <c r="K212" s="218"/>
      <c r="L212" s="223"/>
      <c r="M212" s="224"/>
      <c r="N212" s="225"/>
      <c r="O212" s="225"/>
      <c r="P212" s="226">
        <f>SUM(P213:P226)</f>
        <v>0</v>
      </c>
      <c r="Q212" s="225"/>
      <c r="R212" s="226">
        <f>SUM(R213:R226)</f>
        <v>0.16479999999999997</v>
      </c>
      <c r="S212" s="225"/>
      <c r="T212" s="227">
        <f>SUM(T213:T226)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28" t="s">
        <v>88</v>
      </c>
      <c r="AT212" s="229" t="s">
        <v>77</v>
      </c>
      <c r="AU212" s="229" t="s">
        <v>86</v>
      </c>
      <c r="AY212" s="228" t="s">
        <v>123</v>
      </c>
      <c r="BK212" s="230">
        <f>SUM(BK213:BK226)</f>
        <v>0</v>
      </c>
    </row>
    <row r="213" s="2" customFormat="1" ht="24" customHeight="1">
      <c r="A213" s="35"/>
      <c r="B213" s="36"/>
      <c r="C213" s="233" t="s">
        <v>283</v>
      </c>
      <c r="D213" s="233" t="s">
        <v>127</v>
      </c>
      <c r="E213" s="234" t="s">
        <v>345</v>
      </c>
      <c r="F213" s="235" t="s">
        <v>346</v>
      </c>
      <c r="G213" s="236" t="s">
        <v>194</v>
      </c>
      <c r="H213" s="237">
        <v>5</v>
      </c>
      <c r="I213" s="238"/>
      <c r="J213" s="239">
        <f>ROUND(I213*H213,2)</f>
        <v>0</v>
      </c>
      <c r="K213" s="240"/>
      <c r="L213" s="41"/>
      <c r="M213" s="241" t="s">
        <v>1</v>
      </c>
      <c r="N213" s="242" t="s">
        <v>43</v>
      </c>
      <c r="O213" s="88"/>
      <c r="P213" s="243">
        <f>O213*H213</f>
        <v>0</v>
      </c>
      <c r="Q213" s="243">
        <v>0.0093900000000000008</v>
      </c>
      <c r="R213" s="243">
        <f>Q213*H213</f>
        <v>0.046950000000000006</v>
      </c>
      <c r="S213" s="243">
        <v>0</v>
      </c>
      <c r="T213" s="244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45" t="s">
        <v>131</v>
      </c>
      <c r="AT213" s="245" t="s">
        <v>127</v>
      </c>
      <c r="AU213" s="245" t="s">
        <v>88</v>
      </c>
      <c r="AY213" s="14" t="s">
        <v>123</v>
      </c>
      <c r="BE213" s="246">
        <f>IF(N213="základní",J213,0)</f>
        <v>0</v>
      </c>
      <c r="BF213" s="246">
        <f>IF(N213="snížená",J213,0)</f>
        <v>0</v>
      </c>
      <c r="BG213" s="246">
        <f>IF(N213="zákl. přenesená",J213,0)</f>
        <v>0</v>
      </c>
      <c r="BH213" s="246">
        <f>IF(N213="sníž. přenesená",J213,0)</f>
        <v>0</v>
      </c>
      <c r="BI213" s="246">
        <f>IF(N213="nulová",J213,0)</f>
        <v>0</v>
      </c>
      <c r="BJ213" s="14" t="s">
        <v>86</v>
      </c>
      <c r="BK213" s="246">
        <f>ROUND(I213*H213,2)</f>
        <v>0</v>
      </c>
      <c r="BL213" s="14" t="s">
        <v>131</v>
      </c>
      <c r="BM213" s="245" t="s">
        <v>748</v>
      </c>
    </row>
    <row r="214" s="2" customFormat="1" ht="24" customHeight="1">
      <c r="A214" s="35"/>
      <c r="B214" s="36"/>
      <c r="C214" s="233" t="s">
        <v>144</v>
      </c>
      <c r="D214" s="233" t="s">
        <v>127</v>
      </c>
      <c r="E214" s="234" t="s">
        <v>749</v>
      </c>
      <c r="F214" s="235" t="s">
        <v>750</v>
      </c>
      <c r="G214" s="236" t="s">
        <v>194</v>
      </c>
      <c r="H214" s="237">
        <v>1</v>
      </c>
      <c r="I214" s="238"/>
      <c r="J214" s="239">
        <f>ROUND(I214*H214,2)</f>
        <v>0</v>
      </c>
      <c r="K214" s="240"/>
      <c r="L214" s="41"/>
      <c r="M214" s="241" t="s">
        <v>1</v>
      </c>
      <c r="N214" s="242" t="s">
        <v>43</v>
      </c>
      <c r="O214" s="88"/>
      <c r="P214" s="243">
        <f>O214*H214</f>
        <v>0</v>
      </c>
      <c r="Q214" s="243">
        <v>0.01149</v>
      </c>
      <c r="R214" s="243">
        <f>Q214*H214</f>
        <v>0.01149</v>
      </c>
      <c r="S214" s="243">
        <v>0</v>
      </c>
      <c r="T214" s="244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45" t="s">
        <v>131</v>
      </c>
      <c r="AT214" s="245" t="s">
        <v>127</v>
      </c>
      <c r="AU214" s="245" t="s">
        <v>88</v>
      </c>
      <c r="AY214" s="14" t="s">
        <v>123</v>
      </c>
      <c r="BE214" s="246">
        <f>IF(N214="základní",J214,0)</f>
        <v>0</v>
      </c>
      <c r="BF214" s="246">
        <f>IF(N214="snížená",J214,0)</f>
        <v>0</v>
      </c>
      <c r="BG214" s="246">
        <f>IF(N214="zákl. přenesená",J214,0)</f>
        <v>0</v>
      </c>
      <c r="BH214" s="246">
        <f>IF(N214="sníž. přenesená",J214,0)</f>
        <v>0</v>
      </c>
      <c r="BI214" s="246">
        <f>IF(N214="nulová",J214,0)</f>
        <v>0</v>
      </c>
      <c r="BJ214" s="14" t="s">
        <v>86</v>
      </c>
      <c r="BK214" s="246">
        <f>ROUND(I214*H214,2)</f>
        <v>0</v>
      </c>
      <c r="BL214" s="14" t="s">
        <v>131</v>
      </c>
      <c r="BM214" s="245" t="s">
        <v>751</v>
      </c>
    </row>
    <row r="215" s="2" customFormat="1" ht="24" customHeight="1">
      <c r="A215" s="35"/>
      <c r="B215" s="36"/>
      <c r="C215" s="233" t="s">
        <v>148</v>
      </c>
      <c r="D215" s="233" t="s">
        <v>127</v>
      </c>
      <c r="E215" s="234" t="s">
        <v>752</v>
      </c>
      <c r="F215" s="235" t="s">
        <v>753</v>
      </c>
      <c r="G215" s="236" t="s">
        <v>194</v>
      </c>
      <c r="H215" s="237">
        <v>1</v>
      </c>
      <c r="I215" s="238"/>
      <c r="J215" s="239">
        <f>ROUND(I215*H215,2)</f>
        <v>0</v>
      </c>
      <c r="K215" s="240"/>
      <c r="L215" s="41"/>
      <c r="M215" s="241" t="s">
        <v>1</v>
      </c>
      <c r="N215" s="242" t="s">
        <v>43</v>
      </c>
      <c r="O215" s="88"/>
      <c r="P215" s="243">
        <f>O215*H215</f>
        <v>0</v>
      </c>
      <c r="Q215" s="243">
        <v>0.036490000000000002</v>
      </c>
      <c r="R215" s="243">
        <f>Q215*H215</f>
        <v>0.036490000000000002</v>
      </c>
      <c r="S215" s="243">
        <v>0</v>
      </c>
      <c r="T215" s="244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45" t="s">
        <v>131</v>
      </c>
      <c r="AT215" s="245" t="s">
        <v>127</v>
      </c>
      <c r="AU215" s="245" t="s">
        <v>88</v>
      </c>
      <c r="AY215" s="14" t="s">
        <v>123</v>
      </c>
      <c r="BE215" s="246">
        <f>IF(N215="základní",J215,0)</f>
        <v>0</v>
      </c>
      <c r="BF215" s="246">
        <f>IF(N215="snížená",J215,0)</f>
        <v>0</v>
      </c>
      <c r="BG215" s="246">
        <f>IF(N215="zákl. přenesená",J215,0)</f>
        <v>0</v>
      </c>
      <c r="BH215" s="246">
        <f>IF(N215="sníž. přenesená",J215,0)</f>
        <v>0</v>
      </c>
      <c r="BI215" s="246">
        <f>IF(N215="nulová",J215,0)</f>
        <v>0</v>
      </c>
      <c r="BJ215" s="14" t="s">
        <v>86</v>
      </c>
      <c r="BK215" s="246">
        <f>ROUND(I215*H215,2)</f>
        <v>0</v>
      </c>
      <c r="BL215" s="14" t="s">
        <v>131</v>
      </c>
      <c r="BM215" s="245" t="s">
        <v>754</v>
      </c>
    </row>
    <row r="216" s="2" customFormat="1" ht="24" customHeight="1">
      <c r="A216" s="35"/>
      <c r="B216" s="36"/>
      <c r="C216" s="233" t="s">
        <v>287</v>
      </c>
      <c r="D216" s="233" t="s">
        <v>127</v>
      </c>
      <c r="E216" s="234" t="s">
        <v>349</v>
      </c>
      <c r="F216" s="235" t="s">
        <v>350</v>
      </c>
      <c r="G216" s="236" t="s">
        <v>194</v>
      </c>
      <c r="H216" s="237">
        <v>5</v>
      </c>
      <c r="I216" s="238"/>
      <c r="J216" s="239">
        <f>ROUND(I216*H216,2)</f>
        <v>0</v>
      </c>
      <c r="K216" s="240"/>
      <c r="L216" s="41"/>
      <c r="M216" s="241" t="s">
        <v>1</v>
      </c>
      <c r="N216" s="242" t="s">
        <v>43</v>
      </c>
      <c r="O216" s="88"/>
      <c r="P216" s="243">
        <f>O216*H216</f>
        <v>0</v>
      </c>
      <c r="Q216" s="243">
        <v>0.01191</v>
      </c>
      <c r="R216" s="243">
        <f>Q216*H216</f>
        <v>0.059550000000000006</v>
      </c>
      <c r="S216" s="243">
        <v>0</v>
      </c>
      <c r="T216" s="244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45" t="s">
        <v>131</v>
      </c>
      <c r="AT216" s="245" t="s">
        <v>127</v>
      </c>
      <c r="AU216" s="245" t="s">
        <v>88</v>
      </c>
      <c r="AY216" s="14" t="s">
        <v>123</v>
      </c>
      <c r="BE216" s="246">
        <f>IF(N216="základní",J216,0)</f>
        <v>0</v>
      </c>
      <c r="BF216" s="246">
        <f>IF(N216="snížená",J216,0)</f>
        <v>0</v>
      </c>
      <c r="BG216" s="246">
        <f>IF(N216="zákl. přenesená",J216,0)</f>
        <v>0</v>
      </c>
      <c r="BH216" s="246">
        <f>IF(N216="sníž. přenesená",J216,0)</f>
        <v>0</v>
      </c>
      <c r="BI216" s="246">
        <f>IF(N216="nulová",J216,0)</f>
        <v>0</v>
      </c>
      <c r="BJ216" s="14" t="s">
        <v>86</v>
      </c>
      <c r="BK216" s="246">
        <f>ROUND(I216*H216,2)</f>
        <v>0</v>
      </c>
      <c r="BL216" s="14" t="s">
        <v>131</v>
      </c>
      <c r="BM216" s="245" t="s">
        <v>755</v>
      </c>
    </row>
    <row r="217" s="2" customFormat="1" ht="16.5" customHeight="1">
      <c r="A217" s="35"/>
      <c r="B217" s="36"/>
      <c r="C217" s="233" t="s">
        <v>133</v>
      </c>
      <c r="D217" s="233" t="s">
        <v>127</v>
      </c>
      <c r="E217" s="234" t="s">
        <v>353</v>
      </c>
      <c r="F217" s="235" t="s">
        <v>354</v>
      </c>
      <c r="G217" s="236" t="s">
        <v>151</v>
      </c>
      <c r="H217" s="237">
        <v>8</v>
      </c>
      <c r="I217" s="238"/>
      <c r="J217" s="239">
        <f>ROUND(I217*H217,2)</f>
        <v>0</v>
      </c>
      <c r="K217" s="240"/>
      <c r="L217" s="41"/>
      <c r="M217" s="241" t="s">
        <v>1</v>
      </c>
      <c r="N217" s="242" t="s">
        <v>43</v>
      </c>
      <c r="O217" s="88"/>
      <c r="P217" s="243">
        <f>O217*H217</f>
        <v>0</v>
      </c>
      <c r="Q217" s="243">
        <v>3.0000000000000001E-05</v>
      </c>
      <c r="R217" s="243">
        <f>Q217*H217</f>
        <v>0.00024000000000000001</v>
      </c>
      <c r="S217" s="243">
        <v>0</v>
      </c>
      <c r="T217" s="244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45" t="s">
        <v>131</v>
      </c>
      <c r="AT217" s="245" t="s">
        <v>127</v>
      </c>
      <c r="AU217" s="245" t="s">
        <v>88</v>
      </c>
      <c r="AY217" s="14" t="s">
        <v>123</v>
      </c>
      <c r="BE217" s="246">
        <f>IF(N217="základní",J217,0)</f>
        <v>0</v>
      </c>
      <c r="BF217" s="246">
        <f>IF(N217="snížená",J217,0)</f>
        <v>0</v>
      </c>
      <c r="BG217" s="246">
        <f>IF(N217="zákl. přenesená",J217,0)</f>
        <v>0</v>
      </c>
      <c r="BH217" s="246">
        <f>IF(N217="sníž. přenesená",J217,0)</f>
        <v>0</v>
      </c>
      <c r="BI217" s="246">
        <f>IF(N217="nulová",J217,0)</f>
        <v>0</v>
      </c>
      <c r="BJ217" s="14" t="s">
        <v>86</v>
      </c>
      <c r="BK217" s="246">
        <f>ROUND(I217*H217,2)</f>
        <v>0</v>
      </c>
      <c r="BL217" s="14" t="s">
        <v>131</v>
      </c>
      <c r="BM217" s="245" t="s">
        <v>756</v>
      </c>
    </row>
    <row r="218" s="2" customFormat="1" ht="16.5" customHeight="1">
      <c r="A218" s="35"/>
      <c r="B218" s="36"/>
      <c r="C218" s="233" t="s">
        <v>757</v>
      </c>
      <c r="D218" s="233" t="s">
        <v>127</v>
      </c>
      <c r="E218" s="234" t="s">
        <v>373</v>
      </c>
      <c r="F218" s="235" t="s">
        <v>374</v>
      </c>
      <c r="G218" s="236" t="s">
        <v>151</v>
      </c>
      <c r="H218" s="237">
        <v>1</v>
      </c>
      <c r="I218" s="238"/>
      <c r="J218" s="239">
        <f>ROUND(I218*H218,2)</f>
        <v>0</v>
      </c>
      <c r="K218" s="240"/>
      <c r="L218" s="41"/>
      <c r="M218" s="241" t="s">
        <v>1</v>
      </c>
      <c r="N218" s="242" t="s">
        <v>43</v>
      </c>
      <c r="O218" s="88"/>
      <c r="P218" s="243">
        <f>O218*H218</f>
        <v>0</v>
      </c>
      <c r="Q218" s="243">
        <v>0.00024000000000000001</v>
      </c>
      <c r="R218" s="243">
        <f>Q218*H218</f>
        <v>0.00024000000000000001</v>
      </c>
      <c r="S218" s="243">
        <v>0</v>
      </c>
      <c r="T218" s="244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45" t="s">
        <v>131</v>
      </c>
      <c r="AT218" s="245" t="s">
        <v>127</v>
      </c>
      <c r="AU218" s="245" t="s">
        <v>88</v>
      </c>
      <c r="AY218" s="14" t="s">
        <v>123</v>
      </c>
      <c r="BE218" s="246">
        <f>IF(N218="základní",J218,0)</f>
        <v>0</v>
      </c>
      <c r="BF218" s="246">
        <f>IF(N218="snížená",J218,0)</f>
        <v>0</v>
      </c>
      <c r="BG218" s="246">
        <f>IF(N218="zákl. přenesená",J218,0)</f>
        <v>0</v>
      </c>
      <c r="BH218" s="246">
        <f>IF(N218="sníž. přenesená",J218,0)</f>
        <v>0</v>
      </c>
      <c r="BI218" s="246">
        <f>IF(N218="nulová",J218,0)</f>
        <v>0</v>
      </c>
      <c r="BJ218" s="14" t="s">
        <v>86</v>
      </c>
      <c r="BK218" s="246">
        <f>ROUND(I218*H218,2)</f>
        <v>0</v>
      </c>
      <c r="BL218" s="14" t="s">
        <v>131</v>
      </c>
      <c r="BM218" s="245" t="s">
        <v>758</v>
      </c>
    </row>
    <row r="219" s="2" customFormat="1" ht="24" customHeight="1">
      <c r="A219" s="35"/>
      <c r="B219" s="36"/>
      <c r="C219" s="233" t="s">
        <v>140</v>
      </c>
      <c r="D219" s="233" t="s">
        <v>127</v>
      </c>
      <c r="E219" s="234" t="s">
        <v>759</v>
      </c>
      <c r="F219" s="235" t="s">
        <v>760</v>
      </c>
      <c r="G219" s="236" t="s">
        <v>151</v>
      </c>
      <c r="H219" s="237">
        <v>4</v>
      </c>
      <c r="I219" s="238"/>
      <c r="J219" s="239">
        <f>ROUND(I219*H219,2)</f>
        <v>0</v>
      </c>
      <c r="K219" s="240"/>
      <c r="L219" s="41"/>
      <c r="M219" s="241" t="s">
        <v>1</v>
      </c>
      <c r="N219" s="242" t="s">
        <v>43</v>
      </c>
      <c r="O219" s="88"/>
      <c r="P219" s="243">
        <f>O219*H219</f>
        <v>0</v>
      </c>
      <c r="Q219" s="243">
        <v>9.0000000000000006E-05</v>
      </c>
      <c r="R219" s="243">
        <f>Q219*H219</f>
        <v>0.00036000000000000002</v>
      </c>
      <c r="S219" s="243">
        <v>0</v>
      </c>
      <c r="T219" s="244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45" t="s">
        <v>131</v>
      </c>
      <c r="AT219" s="245" t="s">
        <v>127</v>
      </c>
      <c r="AU219" s="245" t="s">
        <v>88</v>
      </c>
      <c r="AY219" s="14" t="s">
        <v>123</v>
      </c>
      <c r="BE219" s="246">
        <f>IF(N219="základní",J219,0)</f>
        <v>0</v>
      </c>
      <c r="BF219" s="246">
        <f>IF(N219="snížená",J219,0)</f>
        <v>0</v>
      </c>
      <c r="BG219" s="246">
        <f>IF(N219="zákl. přenesená",J219,0)</f>
        <v>0</v>
      </c>
      <c r="BH219" s="246">
        <f>IF(N219="sníž. přenesená",J219,0)</f>
        <v>0</v>
      </c>
      <c r="BI219" s="246">
        <f>IF(N219="nulová",J219,0)</f>
        <v>0</v>
      </c>
      <c r="BJ219" s="14" t="s">
        <v>86</v>
      </c>
      <c r="BK219" s="246">
        <f>ROUND(I219*H219,2)</f>
        <v>0</v>
      </c>
      <c r="BL219" s="14" t="s">
        <v>131</v>
      </c>
      <c r="BM219" s="245" t="s">
        <v>761</v>
      </c>
    </row>
    <row r="220" s="2" customFormat="1" ht="24" customHeight="1">
      <c r="A220" s="35"/>
      <c r="B220" s="36"/>
      <c r="C220" s="233" t="s">
        <v>762</v>
      </c>
      <c r="D220" s="233" t="s">
        <v>127</v>
      </c>
      <c r="E220" s="234" t="s">
        <v>763</v>
      </c>
      <c r="F220" s="235" t="s">
        <v>764</v>
      </c>
      <c r="G220" s="236" t="s">
        <v>151</v>
      </c>
      <c r="H220" s="237">
        <v>1</v>
      </c>
      <c r="I220" s="238"/>
      <c r="J220" s="239">
        <f>ROUND(I220*H220,2)</f>
        <v>0</v>
      </c>
      <c r="K220" s="240"/>
      <c r="L220" s="41"/>
      <c r="M220" s="241" t="s">
        <v>1</v>
      </c>
      <c r="N220" s="242" t="s">
        <v>43</v>
      </c>
      <c r="O220" s="88"/>
      <c r="P220" s="243">
        <f>O220*H220</f>
        <v>0</v>
      </c>
      <c r="Q220" s="243">
        <v>0.00059999999999999995</v>
      </c>
      <c r="R220" s="243">
        <f>Q220*H220</f>
        <v>0.00059999999999999995</v>
      </c>
      <c r="S220" s="243">
        <v>0</v>
      </c>
      <c r="T220" s="244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45" t="s">
        <v>131</v>
      </c>
      <c r="AT220" s="245" t="s">
        <v>127</v>
      </c>
      <c r="AU220" s="245" t="s">
        <v>88</v>
      </c>
      <c r="AY220" s="14" t="s">
        <v>123</v>
      </c>
      <c r="BE220" s="246">
        <f>IF(N220="základní",J220,0)</f>
        <v>0</v>
      </c>
      <c r="BF220" s="246">
        <f>IF(N220="snížená",J220,0)</f>
        <v>0</v>
      </c>
      <c r="BG220" s="246">
        <f>IF(N220="zákl. přenesená",J220,0)</f>
        <v>0</v>
      </c>
      <c r="BH220" s="246">
        <f>IF(N220="sníž. přenesená",J220,0)</f>
        <v>0</v>
      </c>
      <c r="BI220" s="246">
        <f>IF(N220="nulová",J220,0)</f>
        <v>0</v>
      </c>
      <c r="BJ220" s="14" t="s">
        <v>86</v>
      </c>
      <c r="BK220" s="246">
        <f>ROUND(I220*H220,2)</f>
        <v>0</v>
      </c>
      <c r="BL220" s="14" t="s">
        <v>131</v>
      </c>
      <c r="BM220" s="245" t="s">
        <v>765</v>
      </c>
    </row>
    <row r="221" s="2" customFormat="1" ht="24" customHeight="1">
      <c r="A221" s="35"/>
      <c r="B221" s="36"/>
      <c r="C221" s="233" t="s">
        <v>766</v>
      </c>
      <c r="D221" s="233" t="s">
        <v>127</v>
      </c>
      <c r="E221" s="234" t="s">
        <v>401</v>
      </c>
      <c r="F221" s="235" t="s">
        <v>402</v>
      </c>
      <c r="G221" s="236" t="s">
        <v>151</v>
      </c>
      <c r="H221" s="237">
        <v>4</v>
      </c>
      <c r="I221" s="238"/>
      <c r="J221" s="239">
        <f>ROUND(I221*H221,2)</f>
        <v>0</v>
      </c>
      <c r="K221" s="240"/>
      <c r="L221" s="41"/>
      <c r="M221" s="241" t="s">
        <v>1</v>
      </c>
      <c r="N221" s="242" t="s">
        <v>43</v>
      </c>
      <c r="O221" s="88"/>
      <c r="P221" s="243">
        <f>O221*H221</f>
        <v>0</v>
      </c>
      <c r="Q221" s="243">
        <v>0.00022000000000000001</v>
      </c>
      <c r="R221" s="243">
        <f>Q221*H221</f>
        <v>0.00088000000000000003</v>
      </c>
      <c r="S221" s="243">
        <v>0</v>
      </c>
      <c r="T221" s="244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45" t="s">
        <v>131</v>
      </c>
      <c r="AT221" s="245" t="s">
        <v>127</v>
      </c>
      <c r="AU221" s="245" t="s">
        <v>88</v>
      </c>
      <c r="AY221" s="14" t="s">
        <v>123</v>
      </c>
      <c r="BE221" s="246">
        <f>IF(N221="základní",J221,0)</f>
        <v>0</v>
      </c>
      <c r="BF221" s="246">
        <f>IF(N221="snížená",J221,0)</f>
        <v>0</v>
      </c>
      <c r="BG221" s="246">
        <f>IF(N221="zákl. přenesená",J221,0)</f>
        <v>0</v>
      </c>
      <c r="BH221" s="246">
        <f>IF(N221="sníž. přenesená",J221,0)</f>
        <v>0</v>
      </c>
      <c r="BI221" s="246">
        <f>IF(N221="nulová",J221,0)</f>
        <v>0</v>
      </c>
      <c r="BJ221" s="14" t="s">
        <v>86</v>
      </c>
      <c r="BK221" s="246">
        <f>ROUND(I221*H221,2)</f>
        <v>0</v>
      </c>
      <c r="BL221" s="14" t="s">
        <v>131</v>
      </c>
      <c r="BM221" s="245" t="s">
        <v>767</v>
      </c>
    </row>
    <row r="222" s="2" customFormat="1" ht="24" customHeight="1">
      <c r="A222" s="35"/>
      <c r="B222" s="36"/>
      <c r="C222" s="233" t="s">
        <v>153</v>
      </c>
      <c r="D222" s="233" t="s">
        <v>127</v>
      </c>
      <c r="E222" s="234" t="s">
        <v>421</v>
      </c>
      <c r="F222" s="235" t="s">
        <v>422</v>
      </c>
      <c r="G222" s="236" t="s">
        <v>151</v>
      </c>
      <c r="H222" s="237">
        <v>4</v>
      </c>
      <c r="I222" s="238"/>
      <c r="J222" s="239">
        <f>ROUND(I222*H222,2)</f>
        <v>0</v>
      </c>
      <c r="K222" s="240"/>
      <c r="L222" s="41"/>
      <c r="M222" s="241" t="s">
        <v>1</v>
      </c>
      <c r="N222" s="242" t="s">
        <v>43</v>
      </c>
      <c r="O222" s="88"/>
      <c r="P222" s="243">
        <f>O222*H222</f>
        <v>0</v>
      </c>
      <c r="Q222" s="243">
        <v>0.00051999999999999995</v>
      </c>
      <c r="R222" s="243">
        <f>Q222*H222</f>
        <v>0.0020799999999999998</v>
      </c>
      <c r="S222" s="243">
        <v>0</v>
      </c>
      <c r="T222" s="244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45" t="s">
        <v>131</v>
      </c>
      <c r="AT222" s="245" t="s">
        <v>127</v>
      </c>
      <c r="AU222" s="245" t="s">
        <v>88</v>
      </c>
      <c r="AY222" s="14" t="s">
        <v>123</v>
      </c>
      <c r="BE222" s="246">
        <f>IF(N222="základní",J222,0)</f>
        <v>0</v>
      </c>
      <c r="BF222" s="246">
        <f>IF(N222="snížená",J222,0)</f>
        <v>0</v>
      </c>
      <c r="BG222" s="246">
        <f>IF(N222="zákl. přenesená",J222,0)</f>
        <v>0</v>
      </c>
      <c r="BH222" s="246">
        <f>IF(N222="sníž. přenesená",J222,0)</f>
        <v>0</v>
      </c>
      <c r="BI222" s="246">
        <f>IF(N222="nulová",J222,0)</f>
        <v>0</v>
      </c>
      <c r="BJ222" s="14" t="s">
        <v>86</v>
      </c>
      <c r="BK222" s="246">
        <f>ROUND(I222*H222,2)</f>
        <v>0</v>
      </c>
      <c r="BL222" s="14" t="s">
        <v>131</v>
      </c>
      <c r="BM222" s="245" t="s">
        <v>768</v>
      </c>
    </row>
    <row r="223" s="2" customFormat="1" ht="24" customHeight="1">
      <c r="A223" s="35"/>
      <c r="B223" s="36"/>
      <c r="C223" s="233" t="s">
        <v>157</v>
      </c>
      <c r="D223" s="233" t="s">
        <v>127</v>
      </c>
      <c r="E223" s="234" t="s">
        <v>425</v>
      </c>
      <c r="F223" s="235" t="s">
        <v>426</v>
      </c>
      <c r="G223" s="236" t="s">
        <v>151</v>
      </c>
      <c r="H223" s="237">
        <v>2</v>
      </c>
      <c r="I223" s="238"/>
      <c r="J223" s="239">
        <f>ROUND(I223*H223,2)</f>
        <v>0</v>
      </c>
      <c r="K223" s="240"/>
      <c r="L223" s="41"/>
      <c r="M223" s="241" t="s">
        <v>1</v>
      </c>
      <c r="N223" s="242" t="s">
        <v>43</v>
      </c>
      <c r="O223" s="88"/>
      <c r="P223" s="243">
        <f>O223*H223</f>
        <v>0</v>
      </c>
      <c r="Q223" s="243">
        <v>0.0022100000000000002</v>
      </c>
      <c r="R223" s="243">
        <f>Q223*H223</f>
        <v>0.0044200000000000003</v>
      </c>
      <c r="S223" s="243">
        <v>0</v>
      </c>
      <c r="T223" s="244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45" t="s">
        <v>131</v>
      </c>
      <c r="AT223" s="245" t="s">
        <v>127</v>
      </c>
      <c r="AU223" s="245" t="s">
        <v>88</v>
      </c>
      <c r="AY223" s="14" t="s">
        <v>123</v>
      </c>
      <c r="BE223" s="246">
        <f>IF(N223="základní",J223,0)</f>
        <v>0</v>
      </c>
      <c r="BF223" s="246">
        <f>IF(N223="snížená",J223,0)</f>
        <v>0</v>
      </c>
      <c r="BG223" s="246">
        <f>IF(N223="zákl. přenesená",J223,0)</f>
        <v>0</v>
      </c>
      <c r="BH223" s="246">
        <f>IF(N223="sníž. přenesená",J223,0)</f>
        <v>0</v>
      </c>
      <c r="BI223" s="246">
        <f>IF(N223="nulová",J223,0)</f>
        <v>0</v>
      </c>
      <c r="BJ223" s="14" t="s">
        <v>86</v>
      </c>
      <c r="BK223" s="246">
        <f>ROUND(I223*H223,2)</f>
        <v>0</v>
      </c>
      <c r="BL223" s="14" t="s">
        <v>131</v>
      </c>
      <c r="BM223" s="245" t="s">
        <v>769</v>
      </c>
    </row>
    <row r="224" s="2" customFormat="1" ht="24" customHeight="1">
      <c r="A224" s="35"/>
      <c r="B224" s="36"/>
      <c r="C224" s="233" t="s">
        <v>162</v>
      </c>
      <c r="D224" s="233" t="s">
        <v>127</v>
      </c>
      <c r="E224" s="234" t="s">
        <v>429</v>
      </c>
      <c r="F224" s="235" t="s">
        <v>430</v>
      </c>
      <c r="G224" s="236" t="s">
        <v>151</v>
      </c>
      <c r="H224" s="237">
        <v>2</v>
      </c>
      <c r="I224" s="238"/>
      <c r="J224" s="239">
        <f>ROUND(I224*H224,2)</f>
        <v>0</v>
      </c>
      <c r="K224" s="240"/>
      <c r="L224" s="41"/>
      <c r="M224" s="241" t="s">
        <v>1</v>
      </c>
      <c r="N224" s="242" t="s">
        <v>43</v>
      </c>
      <c r="O224" s="88"/>
      <c r="P224" s="243">
        <f>O224*H224</f>
        <v>0</v>
      </c>
      <c r="Q224" s="243">
        <v>0.00075000000000000002</v>
      </c>
      <c r="R224" s="243">
        <f>Q224*H224</f>
        <v>0.0015</v>
      </c>
      <c r="S224" s="243">
        <v>0</v>
      </c>
      <c r="T224" s="244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45" t="s">
        <v>131</v>
      </c>
      <c r="AT224" s="245" t="s">
        <v>127</v>
      </c>
      <c r="AU224" s="245" t="s">
        <v>88</v>
      </c>
      <c r="AY224" s="14" t="s">
        <v>123</v>
      </c>
      <c r="BE224" s="246">
        <f>IF(N224="základní",J224,0)</f>
        <v>0</v>
      </c>
      <c r="BF224" s="246">
        <f>IF(N224="snížená",J224,0)</f>
        <v>0</v>
      </c>
      <c r="BG224" s="246">
        <f>IF(N224="zákl. přenesená",J224,0)</f>
        <v>0</v>
      </c>
      <c r="BH224" s="246">
        <f>IF(N224="sníž. přenesená",J224,0)</f>
        <v>0</v>
      </c>
      <c r="BI224" s="246">
        <f>IF(N224="nulová",J224,0)</f>
        <v>0</v>
      </c>
      <c r="BJ224" s="14" t="s">
        <v>86</v>
      </c>
      <c r="BK224" s="246">
        <f>ROUND(I224*H224,2)</f>
        <v>0</v>
      </c>
      <c r="BL224" s="14" t="s">
        <v>131</v>
      </c>
      <c r="BM224" s="245" t="s">
        <v>770</v>
      </c>
    </row>
    <row r="225" s="2" customFormat="1" ht="16.5" customHeight="1">
      <c r="A225" s="35"/>
      <c r="B225" s="36"/>
      <c r="C225" s="233" t="s">
        <v>138</v>
      </c>
      <c r="D225" s="233" t="s">
        <v>127</v>
      </c>
      <c r="E225" s="234" t="s">
        <v>437</v>
      </c>
      <c r="F225" s="235" t="s">
        <v>438</v>
      </c>
      <c r="G225" s="236" t="s">
        <v>160</v>
      </c>
      <c r="H225" s="237">
        <v>0.16500000000000001</v>
      </c>
      <c r="I225" s="238"/>
      <c r="J225" s="239">
        <f>ROUND(I225*H225,2)</f>
        <v>0</v>
      </c>
      <c r="K225" s="240"/>
      <c r="L225" s="41"/>
      <c r="M225" s="241" t="s">
        <v>1</v>
      </c>
      <c r="N225" s="242" t="s">
        <v>43</v>
      </c>
      <c r="O225" s="88"/>
      <c r="P225" s="243">
        <f>O225*H225</f>
        <v>0</v>
      </c>
      <c r="Q225" s="243">
        <v>0</v>
      </c>
      <c r="R225" s="243">
        <f>Q225*H225</f>
        <v>0</v>
      </c>
      <c r="S225" s="243">
        <v>0</v>
      </c>
      <c r="T225" s="244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45" t="s">
        <v>131</v>
      </c>
      <c r="AT225" s="245" t="s">
        <v>127</v>
      </c>
      <c r="AU225" s="245" t="s">
        <v>88</v>
      </c>
      <c r="AY225" s="14" t="s">
        <v>123</v>
      </c>
      <c r="BE225" s="246">
        <f>IF(N225="základní",J225,0)</f>
        <v>0</v>
      </c>
      <c r="BF225" s="246">
        <f>IF(N225="snížená",J225,0)</f>
        <v>0</v>
      </c>
      <c r="BG225" s="246">
        <f>IF(N225="zákl. přenesená",J225,0)</f>
        <v>0</v>
      </c>
      <c r="BH225" s="246">
        <f>IF(N225="sníž. přenesená",J225,0)</f>
        <v>0</v>
      </c>
      <c r="BI225" s="246">
        <f>IF(N225="nulová",J225,0)</f>
        <v>0</v>
      </c>
      <c r="BJ225" s="14" t="s">
        <v>86</v>
      </c>
      <c r="BK225" s="246">
        <f>ROUND(I225*H225,2)</f>
        <v>0</v>
      </c>
      <c r="BL225" s="14" t="s">
        <v>131</v>
      </c>
      <c r="BM225" s="245" t="s">
        <v>771</v>
      </c>
    </row>
    <row r="226" s="2" customFormat="1" ht="24" customHeight="1">
      <c r="A226" s="35"/>
      <c r="B226" s="36"/>
      <c r="C226" s="233" t="s">
        <v>294</v>
      </c>
      <c r="D226" s="233" t="s">
        <v>127</v>
      </c>
      <c r="E226" s="234" t="s">
        <v>441</v>
      </c>
      <c r="F226" s="235" t="s">
        <v>442</v>
      </c>
      <c r="G226" s="236" t="s">
        <v>160</v>
      </c>
      <c r="H226" s="237">
        <v>0.16500000000000001</v>
      </c>
      <c r="I226" s="238"/>
      <c r="J226" s="239">
        <f>ROUND(I226*H226,2)</f>
        <v>0</v>
      </c>
      <c r="K226" s="240"/>
      <c r="L226" s="41"/>
      <c r="M226" s="241" t="s">
        <v>1</v>
      </c>
      <c r="N226" s="242" t="s">
        <v>43</v>
      </c>
      <c r="O226" s="88"/>
      <c r="P226" s="243">
        <f>O226*H226</f>
        <v>0</v>
      </c>
      <c r="Q226" s="243">
        <v>0</v>
      </c>
      <c r="R226" s="243">
        <f>Q226*H226</f>
        <v>0</v>
      </c>
      <c r="S226" s="243">
        <v>0</v>
      </c>
      <c r="T226" s="244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45" t="s">
        <v>131</v>
      </c>
      <c r="AT226" s="245" t="s">
        <v>127</v>
      </c>
      <c r="AU226" s="245" t="s">
        <v>88</v>
      </c>
      <c r="AY226" s="14" t="s">
        <v>123</v>
      </c>
      <c r="BE226" s="246">
        <f>IF(N226="základní",J226,0)</f>
        <v>0</v>
      </c>
      <c r="BF226" s="246">
        <f>IF(N226="snížená",J226,0)</f>
        <v>0</v>
      </c>
      <c r="BG226" s="246">
        <f>IF(N226="zákl. přenesená",J226,0)</f>
        <v>0</v>
      </c>
      <c r="BH226" s="246">
        <f>IF(N226="sníž. přenesená",J226,0)</f>
        <v>0</v>
      </c>
      <c r="BI226" s="246">
        <f>IF(N226="nulová",J226,0)</f>
        <v>0</v>
      </c>
      <c r="BJ226" s="14" t="s">
        <v>86</v>
      </c>
      <c r="BK226" s="246">
        <f>ROUND(I226*H226,2)</f>
        <v>0</v>
      </c>
      <c r="BL226" s="14" t="s">
        <v>131</v>
      </c>
      <c r="BM226" s="245" t="s">
        <v>772</v>
      </c>
    </row>
    <row r="227" s="12" customFormat="1" ht="22.8" customHeight="1">
      <c r="A227" s="12"/>
      <c r="B227" s="217"/>
      <c r="C227" s="218"/>
      <c r="D227" s="219" t="s">
        <v>77</v>
      </c>
      <c r="E227" s="231" t="s">
        <v>522</v>
      </c>
      <c r="F227" s="231" t="s">
        <v>523</v>
      </c>
      <c r="G227" s="218"/>
      <c r="H227" s="218"/>
      <c r="I227" s="221"/>
      <c r="J227" s="232">
        <f>BK227</f>
        <v>0</v>
      </c>
      <c r="K227" s="218"/>
      <c r="L227" s="223"/>
      <c r="M227" s="224"/>
      <c r="N227" s="225"/>
      <c r="O227" s="225"/>
      <c r="P227" s="226">
        <f>P228</f>
        <v>0</v>
      </c>
      <c r="Q227" s="225"/>
      <c r="R227" s="226">
        <f>R228</f>
        <v>0.0031200000000000004</v>
      </c>
      <c r="S227" s="225"/>
      <c r="T227" s="227">
        <f>T228</f>
        <v>0</v>
      </c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R227" s="228" t="s">
        <v>88</v>
      </c>
      <c r="AT227" s="229" t="s">
        <v>77</v>
      </c>
      <c r="AU227" s="229" t="s">
        <v>86</v>
      </c>
      <c r="AY227" s="228" t="s">
        <v>123</v>
      </c>
      <c r="BK227" s="230">
        <f>BK228</f>
        <v>0</v>
      </c>
    </row>
    <row r="228" s="2" customFormat="1" ht="24" customHeight="1">
      <c r="A228" s="35"/>
      <c r="B228" s="36"/>
      <c r="C228" s="233" t="s">
        <v>470</v>
      </c>
      <c r="D228" s="233" t="s">
        <v>127</v>
      </c>
      <c r="E228" s="234" t="s">
        <v>529</v>
      </c>
      <c r="F228" s="235" t="s">
        <v>530</v>
      </c>
      <c r="G228" s="236" t="s">
        <v>137</v>
      </c>
      <c r="H228" s="237">
        <v>78</v>
      </c>
      <c r="I228" s="238"/>
      <c r="J228" s="239">
        <f>ROUND(I228*H228,2)</f>
        <v>0</v>
      </c>
      <c r="K228" s="240"/>
      <c r="L228" s="41"/>
      <c r="M228" s="241" t="s">
        <v>1</v>
      </c>
      <c r="N228" s="242" t="s">
        <v>43</v>
      </c>
      <c r="O228" s="88"/>
      <c r="P228" s="243">
        <f>O228*H228</f>
        <v>0</v>
      </c>
      <c r="Q228" s="243">
        <v>4.0000000000000003E-05</v>
      </c>
      <c r="R228" s="243">
        <f>Q228*H228</f>
        <v>0.0031200000000000004</v>
      </c>
      <c r="S228" s="243">
        <v>0</v>
      </c>
      <c r="T228" s="244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45" t="s">
        <v>131</v>
      </c>
      <c r="AT228" s="245" t="s">
        <v>127</v>
      </c>
      <c r="AU228" s="245" t="s">
        <v>88</v>
      </c>
      <c r="AY228" s="14" t="s">
        <v>123</v>
      </c>
      <c r="BE228" s="246">
        <f>IF(N228="základní",J228,0)</f>
        <v>0</v>
      </c>
      <c r="BF228" s="246">
        <f>IF(N228="snížená",J228,0)</f>
        <v>0</v>
      </c>
      <c r="BG228" s="246">
        <f>IF(N228="zákl. přenesená",J228,0)</f>
        <v>0</v>
      </c>
      <c r="BH228" s="246">
        <f>IF(N228="sníž. přenesená",J228,0)</f>
        <v>0</v>
      </c>
      <c r="BI228" s="246">
        <f>IF(N228="nulová",J228,0)</f>
        <v>0</v>
      </c>
      <c r="BJ228" s="14" t="s">
        <v>86</v>
      </c>
      <c r="BK228" s="246">
        <f>ROUND(I228*H228,2)</f>
        <v>0</v>
      </c>
      <c r="BL228" s="14" t="s">
        <v>131</v>
      </c>
      <c r="BM228" s="245" t="s">
        <v>773</v>
      </c>
    </row>
    <row r="229" s="12" customFormat="1" ht="25.92" customHeight="1">
      <c r="A229" s="12"/>
      <c r="B229" s="217"/>
      <c r="C229" s="218"/>
      <c r="D229" s="219" t="s">
        <v>77</v>
      </c>
      <c r="E229" s="220" t="s">
        <v>532</v>
      </c>
      <c r="F229" s="220" t="s">
        <v>533</v>
      </c>
      <c r="G229" s="218"/>
      <c r="H229" s="218"/>
      <c r="I229" s="221"/>
      <c r="J229" s="222">
        <f>BK229</f>
        <v>0</v>
      </c>
      <c r="K229" s="218"/>
      <c r="L229" s="223"/>
      <c r="M229" s="224"/>
      <c r="N229" s="225"/>
      <c r="O229" s="225"/>
      <c r="P229" s="226">
        <f>SUM(P230:P232)</f>
        <v>0</v>
      </c>
      <c r="Q229" s="225"/>
      <c r="R229" s="226">
        <f>SUM(R230:R232)</f>
        <v>0</v>
      </c>
      <c r="S229" s="225"/>
      <c r="T229" s="227">
        <f>SUM(T230:T232)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28" t="s">
        <v>180</v>
      </c>
      <c r="AT229" s="229" t="s">
        <v>77</v>
      </c>
      <c r="AU229" s="229" t="s">
        <v>78</v>
      </c>
      <c r="AY229" s="228" t="s">
        <v>123</v>
      </c>
      <c r="BK229" s="230">
        <f>SUM(BK230:BK232)</f>
        <v>0</v>
      </c>
    </row>
    <row r="230" s="2" customFormat="1" ht="16.5" customHeight="1">
      <c r="A230" s="35"/>
      <c r="B230" s="36"/>
      <c r="C230" s="233" t="s">
        <v>474</v>
      </c>
      <c r="D230" s="233" t="s">
        <v>127</v>
      </c>
      <c r="E230" s="234" t="s">
        <v>535</v>
      </c>
      <c r="F230" s="235" t="s">
        <v>536</v>
      </c>
      <c r="G230" s="236" t="s">
        <v>537</v>
      </c>
      <c r="H230" s="237">
        <v>50</v>
      </c>
      <c r="I230" s="238"/>
      <c r="J230" s="239">
        <f>ROUND(I230*H230,2)</f>
        <v>0</v>
      </c>
      <c r="K230" s="240"/>
      <c r="L230" s="41"/>
      <c r="M230" s="241" t="s">
        <v>1</v>
      </c>
      <c r="N230" s="242" t="s">
        <v>43</v>
      </c>
      <c r="O230" s="88"/>
      <c r="P230" s="243">
        <f>O230*H230</f>
        <v>0</v>
      </c>
      <c r="Q230" s="243">
        <v>0</v>
      </c>
      <c r="R230" s="243">
        <f>Q230*H230</f>
        <v>0</v>
      </c>
      <c r="S230" s="243">
        <v>0</v>
      </c>
      <c r="T230" s="244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45" t="s">
        <v>538</v>
      </c>
      <c r="AT230" s="245" t="s">
        <v>127</v>
      </c>
      <c r="AU230" s="245" t="s">
        <v>86</v>
      </c>
      <c r="AY230" s="14" t="s">
        <v>123</v>
      </c>
      <c r="BE230" s="246">
        <f>IF(N230="základní",J230,0)</f>
        <v>0</v>
      </c>
      <c r="BF230" s="246">
        <f>IF(N230="snížená",J230,0)</f>
        <v>0</v>
      </c>
      <c r="BG230" s="246">
        <f>IF(N230="zákl. přenesená",J230,0)</f>
        <v>0</v>
      </c>
      <c r="BH230" s="246">
        <f>IF(N230="sníž. přenesená",J230,0)</f>
        <v>0</v>
      </c>
      <c r="BI230" s="246">
        <f>IF(N230="nulová",J230,0)</f>
        <v>0</v>
      </c>
      <c r="BJ230" s="14" t="s">
        <v>86</v>
      </c>
      <c r="BK230" s="246">
        <f>ROUND(I230*H230,2)</f>
        <v>0</v>
      </c>
      <c r="BL230" s="14" t="s">
        <v>538</v>
      </c>
      <c r="BM230" s="245" t="s">
        <v>774</v>
      </c>
    </row>
    <row r="231" s="2" customFormat="1" ht="24" customHeight="1">
      <c r="A231" s="35"/>
      <c r="B231" s="36"/>
      <c r="C231" s="233" t="s">
        <v>478</v>
      </c>
      <c r="D231" s="233" t="s">
        <v>127</v>
      </c>
      <c r="E231" s="234" t="s">
        <v>541</v>
      </c>
      <c r="F231" s="235" t="s">
        <v>542</v>
      </c>
      <c r="G231" s="236" t="s">
        <v>537</v>
      </c>
      <c r="H231" s="237">
        <v>15</v>
      </c>
      <c r="I231" s="238"/>
      <c r="J231" s="239">
        <f>ROUND(I231*H231,2)</f>
        <v>0</v>
      </c>
      <c r="K231" s="240"/>
      <c r="L231" s="41"/>
      <c r="M231" s="241" t="s">
        <v>1</v>
      </c>
      <c r="N231" s="242" t="s">
        <v>43</v>
      </c>
      <c r="O231" s="88"/>
      <c r="P231" s="243">
        <f>O231*H231</f>
        <v>0</v>
      </c>
      <c r="Q231" s="243">
        <v>0</v>
      </c>
      <c r="R231" s="243">
        <f>Q231*H231</f>
        <v>0</v>
      </c>
      <c r="S231" s="243">
        <v>0</v>
      </c>
      <c r="T231" s="244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45" t="s">
        <v>538</v>
      </c>
      <c r="AT231" s="245" t="s">
        <v>127</v>
      </c>
      <c r="AU231" s="245" t="s">
        <v>86</v>
      </c>
      <c r="AY231" s="14" t="s">
        <v>123</v>
      </c>
      <c r="BE231" s="246">
        <f>IF(N231="základní",J231,0)</f>
        <v>0</v>
      </c>
      <c r="BF231" s="246">
        <f>IF(N231="snížená",J231,0)</f>
        <v>0</v>
      </c>
      <c r="BG231" s="246">
        <f>IF(N231="zákl. přenesená",J231,0)</f>
        <v>0</v>
      </c>
      <c r="BH231" s="246">
        <f>IF(N231="sníž. přenesená",J231,0)</f>
        <v>0</v>
      </c>
      <c r="BI231" s="246">
        <f>IF(N231="nulová",J231,0)</f>
        <v>0</v>
      </c>
      <c r="BJ231" s="14" t="s">
        <v>86</v>
      </c>
      <c r="BK231" s="246">
        <f>ROUND(I231*H231,2)</f>
        <v>0</v>
      </c>
      <c r="BL231" s="14" t="s">
        <v>538</v>
      </c>
      <c r="BM231" s="245" t="s">
        <v>775</v>
      </c>
    </row>
    <row r="232" s="2" customFormat="1" ht="24" customHeight="1">
      <c r="A232" s="35"/>
      <c r="B232" s="36"/>
      <c r="C232" s="233" t="s">
        <v>482</v>
      </c>
      <c r="D232" s="233" t="s">
        <v>127</v>
      </c>
      <c r="E232" s="234" t="s">
        <v>545</v>
      </c>
      <c r="F232" s="235" t="s">
        <v>546</v>
      </c>
      <c r="G232" s="236" t="s">
        <v>537</v>
      </c>
      <c r="H232" s="237">
        <v>20</v>
      </c>
      <c r="I232" s="238"/>
      <c r="J232" s="239">
        <f>ROUND(I232*H232,2)</f>
        <v>0</v>
      </c>
      <c r="K232" s="240"/>
      <c r="L232" s="41"/>
      <c r="M232" s="258" t="s">
        <v>1</v>
      </c>
      <c r="N232" s="259" t="s">
        <v>43</v>
      </c>
      <c r="O232" s="260"/>
      <c r="P232" s="261">
        <f>O232*H232</f>
        <v>0</v>
      </c>
      <c r="Q232" s="261">
        <v>0</v>
      </c>
      <c r="R232" s="261">
        <f>Q232*H232</f>
        <v>0</v>
      </c>
      <c r="S232" s="261">
        <v>0</v>
      </c>
      <c r="T232" s="262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45" t="s">
        <v>538</v>
      </c>
      <c r="AT232" s="245" t="s">
        <v>127</v>
      </c>
      <c r="AU232" s="245" t="s">
        <v>86</v>
      </c>
      <c r="AY232" s="14" t="s">
        <v>123</v>
      </c>
      <c r="BE232" s="246">
        <f>IF(N232="základní",J232,0)</f>
        <v>0</v>
      </c>
      <c r="BF232" s="246">
        <f>IF(N232="snížená",J232,0)</f>
        <v>0</v>
      </c>
      <c r="BG232" s="246">
        <f>IF(N232="zákl. přenesená",J232,0)</f>
        <v>0</v>
      </c>
      <c r="BH232" s="246">
        <f>IF(N232="sníž. přenesená",J232,0)</f>
        <v>0</v>
      </c>
      <c r="BI232" s="246">
        <f>IF(N232="nulová",J232,0)</f>
        <v>0</v>
      </c>
      <c r="BJ232" s="14" t="s">
        <v>86</v>
      </c>
      <c r="BK232" s="246">
        <f>ROUND(I232*H232,2)</f>
        <v>0</v>
      </c>
      <c r="BL232" s="14" t="s">
        <v>538</v>
      </c>
      <c r="BM232" s="245" t="s">
        <v>776</v>
      </c>
    </row>
    <row r="233" s="2" customFormat="1" ht="6.96" customHeight="1">
      <c r="A233" s="35"/>
      <c r="B233" s="63"/>
      <c r="C233" s="64"/>
      <c r="D233" s="64"/>
      <c r="E233" s="64"/>
      <c r="F233" s="64"/>
      <c r="G233" s="64"/>
      <c r="H233" s="64"/>
      <c r="I233" s="180"/>
      <c r="J233" s="64"/>
      <c r="K233" s="64"/>
      <c r="L233" s="41"/>
      <c r="M233" s="35"/>
      <c r="O233" s="35"/>
      <c r="P233" s="35"/>
      <c r="Q233" s="35"/>
      <c r="R233" s="35"/>
      <c r="S233" s="35"/>
      <c r="T233" s="35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</row>
  </sheetData>
  <sheetProtection sheet="1" autoFilter="0" formatColumns="0" formatRows="0" objects="1" scenarios="1" spinCount="100000" saltValue="4vQ3WzQJ5FYdbmAFbQJzHpSgZ2NcyMquiS4EN3P1lExhQOF5HkKq99aU2FSt7aVOCdx4wQ/Z+h9SuvRZclTmfg==" hashValue="h0oPux5us57WzQ5KkX/F/7Uhx7NBHpG2c4vAhvW6gk9sFM7sy0TF/T/xetE5ToR9bVmYyRMUBG7MwXarjQt2Rg==" algorithmName="SHA-512" password="CC3D"/>
  <autoFilter ref="C131:K232"/>
  <mergeCells count="9">
    <mergeCell ref="E7:H7"/>
    <mergeCell ref="E9:H9"/>
    <mergeCell ref="E18:H18"/>
    <mergeCell ref="E27:H27"/>
    <mergeCell ref="E85:H85"/>
    <mergeCell ref="E87:H87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JVik</dc:creator>
  <cp:lastModifiedBy>JVik</cp:lastModifiedBy>
  <dcterms:created xsi:type="dcterms:W3CDTF">2019-09-19T14:52:14Z</dcterms:created>
  <dcterms:modified xsi:type="dcterms:W3CDTF">2019-09-19T14:52:17Z</dcterms:modified>
</cp:coreProperties>
</file>